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428" documentId="13_ncr:1_{F6CB121F-512D-4AA6-A0C1-0FB36C537598}" xr6:coauthVersionLast="47" xr6:coauthVersionMax="47" xr10:uidLastSave="{EBFE6008-0429-4F32-8213-DCFDFEF55B9E}"/>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1" l="1"/>
  <c r="G5" i="1"/>
  <c r="G6" i="1"/>
  <c r="I2" i="3"/>
  <c r="J12"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7" i="6"/>
  <c r="G8" i="6"/>
  <c r="G9" i="6"/>
  <c r="G10" i="6"/>
  <c r="G11" i="6"/>
  <c r="G12" i="6"/>
  <c r="G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G3"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<sst xmlns="http://schemas.openxmlformats.org/spreadsheetml/2006/main" count="178592" uniqueCount="39080">
  <si>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</si>
  <si>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</si>
  <si>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</si>
  <si>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</si>
  <si>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</si>
  <si>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</si>
  <si>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</si>
  <si>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</si>
  <si>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</si>
  <si>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</si>
  <si>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</si>
  <si>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</si>
  <si>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</si>
  <si>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</si>
  <si>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</si>
  <si>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</si>
  <si>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</si>
  <si>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</si>
  <si>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</si>
  <si>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</si>
  <si>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</si>
  <si>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</si>
  <si>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</si>
  <si>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</si>
  <si>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</si>
  <si>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</si>
  <si>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</si>
  <si>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</si>
  <si>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</si>
  <si>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</si>
  <si>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</si>
  <si>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</si>
  <si>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</si>
  <si>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</si>
  <si>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</si>
  <si>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</si>
  <si>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</si>
  <si>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</si>
  <si>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</si>
  <si>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</si>
  <si>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</si>
  <si>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</si>
  <si>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</si>
  <si>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</si>
  <si>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</si>
  <si>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</si>
  <si>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</si>
  <si>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</si>
  <si>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</si>
  <si>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</si>
  <si>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</si>
  <si>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</si>
  <si>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</si>
  <si>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</si>
  <si>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</si>
  <si>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</si>
  <si>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</si>
  <si>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</si>
  <si>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</si>
  <si>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</si>
  <si>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</si>
  <si>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</si>
  <si>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</si>
  <si>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</si>
  <si>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</si>
  <si>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</si>
  <si>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</si>
  <si>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</si>
  <si>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</si>
  <si>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</si>
  <si>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</si>
  <si>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</si>
  <si>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</si>
  <si>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</si>
  <si>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</si>
  <si>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</si>
  <si>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</si>
  <si>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</si>
  <si>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</si>
  <si>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</si>
  <si>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</si>
  <si>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</si>
  <si>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</si>
  <si>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</si>
  <si>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</si>
  <si>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</si>
  <si>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</si>
  <si>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</si>
  <si>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</si>
  <si>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</si>
  <si>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</si>
  <si>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</si>
  <si>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</si>
  <si>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</si>
  <si>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</si>
  <si>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</si>
  <si>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</si>
  <si>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</si>
  <si>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</si>
  <si>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</si>
  <si>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</si>
  <si>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</si>
  <si>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</si>
  <si>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</si>
  <si>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</si>
  <si>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</si>
  <si>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</si>
  <si>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</si>
  <si>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</si>
  <si>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</si>
  <si>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</si>
  <si>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</si>
  <si>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</si>
  <si>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</si>
  <si>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</si>
  <si>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</si>
  <si>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</si>
  <si>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</si>
  <si>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</si>
  <si>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</si>
  <si>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</si>
  <si>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</si>
  <si>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</si>
  <si>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</si>
  <si>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</si>
  <si>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</si>
  <si>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</si>
  <si>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</si>
  <si>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</si>
  <si>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</si>
  <si>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</si>
  <si>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</si>
  <si>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</si>
  <si>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</si>
  <si>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</si>
  <si>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</si>
  <si>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</si>
  <si>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</si>
  <si>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</si>
  <si>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</si>
  <si>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</si>
  <si>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</si>
  <si>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</si>
  <si>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</si>
  <si>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</si>
  <si>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</si>
  <si>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</si>
  <si>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</si>
  <si>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</si>
  <si>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</si>
  <si>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</si>
  <si>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</si>
  <si>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</si>
  <si>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</si>
  <si>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</si>
  <si>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</si>
  <si>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</si>
  <si>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</si>
  <si>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</si>
  <si>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</si>
  <si>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</si>
  <si>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</si>
  <si>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</si>
  <si>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</si>
  <si>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</si>
  <si>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</si>
  <si>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</si>
  <si>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</si>
  <si>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</si>
  <si>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</si>
  <si>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</si>
  <si>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</si>
  <si>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</si>
  <si>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</si>
  <si>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</si>
  <si>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</si>
  <si>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</si>
  <si>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</si>
  <si>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</si>
  <si>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</si>
  <si>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</si>
  <si>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</si>
  <si>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</si>
  <si>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</si>
  <si>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</si>
  <si>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</si>
  <si>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</si>
  <si>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</si>
  <si>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</si>
  <si>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</si>
  <si>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</si>
  <si>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</si>
  <si>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</si>
  <si>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</si>
  <si>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</si>
  <si>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</si>
  <si>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</si>
  <si>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</si>
  <si>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</si>
  <si>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</si>
  <si>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</si>
  <si>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</si>
  <si>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</si>
  <si>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</si>
  <si>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</si>
  <si>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</si>
  <si>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</si>
  <si>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</si>
  <si>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</si>
  <si>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</si>
  <si>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</si>
  <si>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</si>
  <si>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</si>
  <si>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</si>
  <si>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</si>
  <si>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</si>
  <si>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</si>
  <si>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</si>
  <si>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</si>
  <si>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</si>
  <si>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</si>
  <si>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</si>
  <si>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</si>
  <si>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</si>
  <si>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</si>
  <si>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</si>
  <si>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</si>
  <si>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</si>
  <si>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</si>
  <si>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</si>
  <si>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</si>
  <si>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</si>
  <si>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</si>
  <si>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</si>
  <si>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</si>
  <si>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</si>
  <si>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</si>
  <si>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</si>
  <si>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</si>
  <si>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</si>
  <si>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</si>
  <si>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</si>
  <si>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</si>
  <si>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</si>
  <si>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</si>
  <si>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</si>
  <si>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</si>
  <si>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</si>
  <si>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</si>
  <si>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</si>
  <si>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</si>
  <si>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</si>
  <si>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</si>
  <si>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</si>
  <si>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</si>
  <si>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</si>
  <si>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</si>
  <si>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</si>
  <si>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</si>
  <si>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</si>
  <si>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</si>
  <si>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</si>
  <si>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</si>
  <si>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</si>
  <si>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</si>
  <si>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</si>
  <si>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</si>
  <si>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</si>
  <si>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</si>
  <si>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</si>
  <si>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</si>
  <si>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</si>
  <si>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</si>
  <si>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</si>
  <si>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</si>
  <si>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</si>
  <si>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</si>
  <si>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</si>
  <si>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</si>
  <si>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</si>
  <si>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</si>
  <si>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</si>
  <si>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</si>
  <si>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</si>
  <si>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</si>
  <si>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</si>
  <si>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</si>
  <si>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</si>
  <si>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</si>
  <si>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</si>
  <si>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</si>
  <si>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</si>
  <si>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</si>
  <si>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</si>
  <si>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</si>
  <si>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</si>
  <si>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</si>
  <si>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</si>
  <si>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</si>
  <si>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</si>
  <si>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</si>
  <si>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</si>
  <si>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</si>
  <si>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</si>
  <si>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</si>
  <si>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</si>
  <si>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</si>
  <si>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</si>
  <si>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</si>
  <si>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</si>
  <si>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</si>
  <si>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</si>
  <si>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</si>
  <si>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</si>
  <si>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</si>
  <si>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</si>
  <si>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</si>
  <si>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</si>
  <si>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</si>
  <si>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</si>
  <si>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</si>
  <si>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</si>
  <si>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</si>
  <si>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</si>
  <si>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</si>
  <si>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</si>
  <si>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</si>
  <si>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</si>
  <si>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</si>
  <si>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</si>
  <si>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</si>
  <si>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</si>
  <si>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</si>
  <si>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</si>
  <si>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</si>
  <si>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</si>
  <si>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</si>
  <si>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</si>
  <si>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</si>
  <si>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</si>
  <si>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</si>
  <si>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</si>
  <si>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</si>
  <si>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</si>
  <si>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</si>
  <si>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</si>
  <si>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</si>
  <si>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</si>
  <si>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</si>
  <si>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</si>
  <si>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</si>
  <si>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</si>
  <si>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</si>
  <si>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</si>
  <si>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</si>
  <si>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</si>
  <si>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</si>
  <si>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</si>
  <si>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</si>
  <si>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</si>
  <si>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</si>
  <si>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</si>
  <si>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</si>
  <si>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</si>
  <si>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</si>
  <si>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</si>
  <si>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</si>
  <si>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</si>
  <si>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</si>
  <si>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</si>
  <si>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</si>
  <si>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</si>
  <si>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</si>
  <si>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</si>
  <si>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</si>
  <si>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</si>
  <si>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</si>
  <si>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</si>
  <si>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</si>
  <si>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</si>
  <si>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</si>
  <si>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</si>
  <si>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</si>
  <si>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</si>
  <si>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</si>
  <si>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</si>
  <si>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</si>
  <si>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</si>
  <si>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</si>
  <si>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</si>
  <si>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</si>
  <si>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</si>
  <si>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</si>
  <si>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</si>
  <si>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</si>
  <si>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</si>
  <si>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</si>
  <si>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</si>
  <si>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</si>
  <si>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</si>
  <si>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</si>
  <si>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</si>
  <si>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</si>
  <si>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</si>
  <si>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</si>
  <si>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</si>
  <si>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</si>
  <si>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</si>
  <si>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</si>
  <si>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</si>
  <si>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</si>
  <si>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</si>
  <si>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</si>
  <si>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</si>
  <si>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</si>
  <si>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</si>
  <si>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</si>
  <si>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</si>
  <si>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</si>
  <si>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</si>
  <si>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</si>
  <si>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</si>
  <si>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</si>
  <si>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</si>
  <si>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</si>
  <si>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</si>
  <si>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</si>
  <si>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</si>
  <si>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</si>
  <si>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</si>
  <si>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</si>
  <si>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</si>
  <si>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</si>
  <si>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</si>
  <si>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</si>
  <si>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</si>
  <si>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</si>
  <si>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</si>
  <si>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</si>
  <si>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</si>
  <si>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</si>
  <si>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</si>
  <si>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</si>
  <si>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</si>
  <si>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</si>
  <si>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</si>
  <si>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</si>
  <si>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</si>
  <si>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</si>
  <si>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</si>
  <si>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</si>
  <si>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</si>
  <si>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</si>
  <si>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</si>
  <si>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</si>
  <si>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</si>
  <si>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</si>
  <si>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</si>
  <si>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</si>
  <si>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</si>
  <si>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</si>
  <si>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</si>
  <si>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</si>
  <si>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</si>
  <si>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</si>
  <si>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</si>
  <si>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</si>
  <si>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</si>
  <si>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</si>
  <si>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</si>
  <si>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</si>
  <si>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</si>
  <si>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</si>
  <si>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</si>
  <si>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</si>
  <si>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</si>
  <si>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</si>
  <si>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</si>
  <si>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</si>
  <si>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</si>
  <si>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</si>
  <si>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</si>
  <si>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</si>
  <si>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</si>
  <si>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</si>
  <si>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</si>
  <si>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</si>
  <si>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</si>
  <si>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</si>
  <si>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</si>
  <si>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</si>
  <si>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</si>
  <si>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</si>
  <si>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</si>
  <si>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</si>
  <si>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</si>
  <si>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</si>
  <si>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</si>
  <si>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</si>
  <si>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</si>
  <si>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</si>
  <si>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</si>
  <si>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</si>
  <si>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</si>
  <si>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</si>
  <si>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</si>
  <si>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</si>
  <si>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</si>
  <si>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</si>
  <si>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</si>
  <si>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</si>
  <si>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</si>
  <si>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</si>
  <si>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</si>
  <si>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</si>
  <si>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</si>
  <si>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</si>
  <si>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</si>
  <si>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</si>
  <si>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</si>
  <si>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</si>
  <si>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</si>
  <si>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</si>
  <si>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</si>
  <si>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</si>
  <si>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</si>
  <si>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</si>
  <si>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</si>
  <si>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</si>
  <si>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</si>
  <si>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</si>
  <si>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</si>
  <si>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</si>
  <si>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</si>
  <si>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</si>
  <si>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</si>
  <si>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</si>
  <si>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</si>
  <si>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</si>
  <si>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</si>
  <si>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</si>
  <si>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</si>
  <si>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</si>
  <si>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</si>
  <si>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</si>
  <si>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</si>
  <si>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</si>
  <si>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</si>
  <si>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</si>
  <si>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</si>
  <si>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</si>
  <si>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</si>
  <si>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</si>
  <si>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</si>
  <si>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</si>
  <si>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</si>
  <si>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</si>
  <si>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</si>
  <si>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</si>
  <si>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</si>
  <si>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</si>
  <si>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</si>
  <si>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</si>
  <si>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</si>
  <si>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</si>
  <si>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</si>
  <si>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</si>
  <si>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</si>
  <si>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</si>
  <si>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</si>
  <si>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</si>
  <si>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</si>
  <si>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</si>
  <si>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</si>
  <si>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</si>
  <si>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</si>
  <si>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</si>
  <si>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</si>
  <si>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</si>
  <si>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</si>
  <si>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</si>
  <si>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</si>
  <si>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</si>
  <si>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</si>
  <si>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</si>
  <si>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</si>
  <si>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</si>
  <si>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</si>
  <si>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</si>
  <si>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</si>
  <si>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</si>
  <si>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</si>
  <si>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</si>
  <si>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</si>
  <si>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</si>
  <si>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</si>
  <si>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</si>
  <si>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</si>
  <si>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</si>
  <si>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</si>
  <si>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</si>
  <si>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</si>
  <si>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</si>
  <si>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</si>
  <si>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</si>
  <si>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</si>
  <si>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</si>
  <si>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</si>
  <si>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</si>
  <si>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</si>
  <si>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</si>
  <si>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</si>
  <si>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</si>
  <si>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</si>
  <si>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</si>
  <si>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</si>
  <si>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</si>
  <si>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</si>
  <si>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</si>
  <si>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</si>
  <si>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</si>
  <si>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</si>
  <si>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</si>
  <si>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</si>
  <si>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</si>
  <si>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</si>
  <si>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</si>
  <si>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</si>
  <si>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</si>
  <si>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</si>
  <si>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</si>
  <si>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</si>
  <si>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</si>
  <si>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</si>
  <si>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</si>
  <si>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</si>
  <si>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</si>
  <si>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</si>
  <si>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</si>
  <si>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</si>
  <si>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</si>
  <si>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</si>
  <si>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</si>
  <si>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</si>
  <si>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</si>
  <si>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</si>
  <si>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</si>
  <si>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</si>
  <si>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</si>
  <si>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</si>
  <si>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</si>
  <si>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</si>
  <si>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</si>
  <si>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</si>
  <si>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</si>
  <si>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</si>
  <si>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</si>
  <si>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</si>
  <si>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</si>
  <si>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</si>
  <si>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</si>
  <si>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</si>
  <si>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</si>
  <si>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</si>
  <si>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</si>
  <si>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</si>
  <si>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</si>
  <si>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</si>
  <si>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</si>
  <si>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</si>
  <si>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</si>
  <si>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</si>
  <si>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</si>
  <si>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</si>
  <si>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</si>
  <si>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</si>
  <si>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</si>
  <si>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</si>
  <si>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</si>
  <si>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</si>
  <si>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</si>
  <si>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</si>
  <si>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</si>
  <si>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</si>
  <si>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</si>
  <si>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</si>
  <si>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</si>
  <si>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</si>
  <si>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</si>
  <si>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</si>
  <si>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</si>
  <si>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</si>
  <si>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</si>
  <si>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</si>
  <si>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</si>
  <si>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</si>
  <si>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</si>
  <si>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</si>
  <si>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</si>
  <si>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</si>
  <si>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</si>
  <si>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</si>
  <si>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</si>
  <si>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</si>
  <si>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</si>
  <si>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</si>
  <si>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</si>
  <si>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</si>
  <si>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</si>
  <si>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</si>
  <si>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</si>
  <si>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</si>
  <si>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</si>
  <si>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</si>
  <si>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</si>
  <si>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</si>
  <si>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</si>
  <si>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</si>
  <si>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</si>
  <si>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</si>
  <si>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</si>
  <si>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</si>
  <si>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</si>
  <si>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</si>
  <si>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</si>
  <si>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</si>
  <si>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</si>
  <si>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</si>
  <si>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</si>
  <si>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</si>
  <si>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</si>
  <si>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</si>
  <si>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</si>
  <si>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</si>
  <si>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</si>
  <si>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</si>
  <si>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</si>
  <si>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</si>
  <si>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</si>
  <si>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</si>
  <si>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</si>
  <si>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</si>
  <si>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</si>
  <si>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</si>
  <si>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</si>
  <si>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</si>
  <si>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</si>
  <si>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</si>
  <si>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</si>
  <si>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</si>
  <si>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</si>
  <si>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</si>
  <si>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</si>
  <si>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</si>
  <si>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</si>
  <si>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</si>
  <si>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</si>
  <si>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</si>
  <si>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</si>
  <si>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</si>
  <si>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</si>
  <si>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</si>
  <si>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</si>
  <si>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</si>
  <si>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</si>
  <si>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</si>
  <si>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</si>
  <si>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</si>
  <si>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</si>
  <si>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</si>
  <si>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</si>
  <si>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</si>
  <si>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</si>
  <si>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</si>
  <si>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</si>
  <si>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</si>
  <si>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</si>
  <si>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</si>
  <si>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</si>
  <si>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</si>
  <si>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</si>
  <si>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</si>
  <si>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</si>
  <si>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</si>
  <si>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</si>
  <si>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</si>
  <si>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</si>
  <si>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</si>
  <si>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</si>
  <si>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</si>
  <si>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</si>
  <si>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</si>
  <si>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</si>
  <si>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</si>
  <si>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</si>
  <si>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</si>
  <si>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</si>
  <si>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</si>
  <si>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</si>
  <si>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</si>
  <si>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</si>
  <si>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</si>
  <si>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</si>
  <si>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</si>
  <si>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</si>
  <si>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</si>
  <si>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</si>
  <si>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</si>
  <si>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</si>
  <si>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</si>
  <si>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</si>
  <si>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</si>
  <si>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</si>
  <si>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</si>
  <si>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</si>
  <si>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</si>
  <si>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</si>
  <si>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</si>
  <si>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</si>
  <si>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</si>
  <si>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</si>
  <si>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</si>
  <si>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</si>
  <si>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</si>
  <si>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</si>
  <si>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</si>
  <si>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</si>
  <si>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</si>
  <si>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</si>
  <si>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</si>
  <si>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</si>
  <si>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</si>
  <si>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</si>
  <si>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</si>
  <si>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</si>
  <si>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</si>
  <si>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</si>
  <si>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</si>
  <si>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</si>
  <si>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</si>
  <si>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</si>
  <si>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</si>
  <si>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</si>
  <si>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</si>
  <si>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</si>
  <si>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</si>
  <si>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</si>
  <si>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</si>
  <si>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</si>
  <si>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</si>
  <si>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</si>
  <si>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</si>
  <si>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</si>
  <si>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</si>
  <si>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</si>
  <si>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</si>
  <si>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</si>
  <si>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</si>
  <si>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</si>
  <si>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</si>
  <si>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</si>
  <si>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</si>
  <si>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</si>
  <si>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</si>
  <si>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</si>
  <si>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</si>
  <si>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</si>
  <si>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</si>
  <si>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</si>
  <si>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</si>
  <si>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</si>
  <si>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</si>
  <si>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</si>
  <si>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</si>
  <si>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</si>
  <si>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</si>
  <si>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</si>
  <si>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</si>
  <si>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</si>
  <si>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</si>
  <si>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</si>
  <si>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</si>
  <si>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</si>
  <si>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</si>
  <si>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</si>
  <si>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</si>
  <si>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</si>
  <si>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</si>
  <si>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</si>
  <si>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</si>
  <si>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</si>
  <si>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</si>
  <si>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</si>
  <si>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</si>
  <si>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</si>
  <si>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</si>
  <si>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</si>
  <si>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</si>
  <si>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</si>
  <si>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</si>
  <si>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</si>
  <si>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</si>
  <si>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</si>
  <si>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</si>
  <si>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</si>
  <si>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</si>
  <si>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</si>
  <si>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</si>
  <si>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</si>
  <si>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</si>
  <si>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</si>
  <si>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</si>
  <si>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</si>
  <si>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</si>
  <si>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</si>
  <si>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</si>
  <si>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</si>
  <si>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</si>
  <si>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</si>
  <si>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</si>
  <si>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</si>
  <si>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</si>
  <si>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</si>
  <si>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</si>
  <si>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</si>
  <si>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</si>
  <si>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</si>
  <si>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</si>
  <si>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</si>
  <si>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</si>
  <si>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</si>
  <si>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</si>
  <si>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</si>
  <si>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</si>
  <si>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</si>
  <si>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</si>
  <si>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</si>
  <si>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</si>
  <si>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</si>
  <si>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</si>
  <si>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</si>
  <si>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</si>
  <si>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</si>
  <si>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</si>
  <si>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</si>
  <si>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</si>
  <si>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</si>
  <si>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</si>
  <si>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</si>
  <si>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</si>
  <si>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</si>
  <si>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</si>
  <si>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</si>
  <si>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</si>
  <si>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</si>
  <si>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</si>
  <si>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</si>
  <si>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</si>
  <si>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</si>
  <si>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</si>
  <si>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</si>
  <si>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</si>
  <si>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</si>
  <si>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</si>
  <si>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</si>
  <si>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</si>
  <si>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</si>
  <si>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</si>
  <si>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</si>
  <si>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</si>
  <si>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</si>
  <si>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</si>
  <si>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</si>
  <si>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</si>
  <si>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</si>
  <si>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</si>
  <si>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</si>
  <si>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</si>
  <si>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</si>
  <si>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</si>
  <si>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</si>
  <si>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</si>
  <si>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</si>
  <si>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</si>
  <si>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</si>
  <si>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</si>
  <si>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</si>
  <si>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</si>
  <si>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</si>
  <si>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</si>
  <si>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</si>
  <si>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</si>
  <si>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</si>
  <si>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</si>
  <si>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</si>
  <si>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</si>
  <si>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</si>
  <si>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</si>
  <si>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</si>
  <si>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</si>
  <si>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</si>
  <si>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</si>
  <si>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</si>
  <si>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</si>
  <si>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</si>
  <si>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</si>
  <si>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</si>
  <si>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</si>
  <si>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</si>
  <si>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</si>
  <si>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</si>
  <si>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</si>
  <si>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</si>
  <si>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</si>
  <si>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</si>
  <si>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</si>
  <si>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</si>
  <si>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</si>
  <si>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</si>
  <si>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</si>
  <si>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</si>
  <si>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</si>
  <si>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</si>
  <si>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</si>
  <si>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</si>
  <si>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</si>
  <si>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</si>
  <si>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</si>
  <si>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</si>
  <si>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</si>
  <si>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</si>
  <si>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</si>
  <si>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</si>
  <si>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</si>
  <si>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</si>
  <si>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</si>
  <si>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</si>
  <si>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</si>
  <si>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</si>
  <si>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</si>
  <si>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</si>
  <si>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</si>
  <si>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</si>
  <si>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</si>
  <si>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</si>
  <si>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</si>
  <si>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</si>
  <si>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</si>
  <si>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</si>
  <si>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</si>
  <si>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</si>
  <si>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</si>
  <si>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</si>
  <si>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</si>
  <si>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</si>
  <si>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</si>
  <si>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</si>
  <si>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</si>
  <si>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</si>
  <si>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</si>
  <si>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</si>
  <si>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</si>
  <si>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</si>
  <si>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</si>
  <si>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</si>
  <si>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</si>
  <si>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</si>
  <si>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</si>
  <si>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</si>
  <si>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</si>
  <si>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</si>
  <si>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</si>
  <si>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</si>
  <si>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</si>
  <si>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</si>
  <si>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</si>
  <si>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</si>
  <si>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</si>
  <si>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</si>
  <si>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</si>
  <si>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</si>
  <si>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</si>
  <si>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</si>
  <si>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</si>
  <si>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</si>
  <si>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</si>
  <si>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</si>
  <si>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</si>
  <si>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</si>
  <si>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</si>
  <si>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</si>
  <si>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</si>
  <si>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</si>
  <si>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</si>
  <si>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</si>
  <si>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</si>
  <si>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</si>
  <si>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</si>
  <si>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</si>
  <si>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</si>
  <si>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</si>
  <si>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</si>
  <si>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</si>
  <si>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</si>
  <si>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</si>
  <si>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</si>
  <si>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</si>
  <si>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</si>
  <si>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</si>
  <si>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</si>
  <si>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</si>
  <si>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</si>
  <si>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</si>
  <si>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</si>
  <si>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</si>
  <si>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</si>
  <si>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</si>
  <si>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</si>
  <si>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</si>
  <si>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</si>
  <si>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</si>
  <si>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</si>
  <si>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</si>
  <si>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</si>
  <si>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</si>
  <si>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</si>
  <si>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</si>
  <si>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</si>
  <si>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</si>
  <si>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</si>
  <si>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</si>
  <si>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</si>
  <si>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</si>
  <si>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</si>
  <si>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</si>
  <si>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</si>
  <si>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</si>
  <si>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</si>
  <si>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</si>
  <si>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</si>
  <si>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</si>
  <si>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</si>
  <si>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</si>
  <si>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</si>
  <si>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</si>
  <si>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</si>
  <si>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</si>
  <si>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</si>
  <si>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</si>
  <si>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</si>
  <si>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</si>
  <si>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</si>
  <si>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</si>
  <si>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</si>
  <si>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</si>
  <si>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</si>
  <si>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</si>
  <si>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</si>
  <si>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</si>
  <si>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</si>
  <si>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</si>
  <si>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</si>
  <si>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</si>
  <si>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</si>
  <si>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</si>
  <si>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</si>
  <si>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</si>
  <si>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</si>
  <si>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</si>
  <si>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</si>
  <si>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</si>
  <si>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</si>
  <si>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</si>
  <si>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</si>
  <si>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</si>
  <si>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</si>
  <si>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</si>
  <si>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</si>
  <si>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</si>
  <si>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</si>
  <si>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</si>
  <si>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</si>
  <si>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</si>
  <si>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</si>
  <si>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</si>
  <si>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</si>
  <si>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</si>
  <si>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</si>
  <si>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</si>
  <si>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</si>
  <si>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</si>
  <si>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</si>
  <si>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</si>
  <si>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</si>
  <si>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</si>
  <si>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</si>
  <si>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</si>
  <si>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</si>
  <si>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</si>
  <si>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</si>
  <si>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</si>
  <si>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</si>
  <si>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</si>
  <si>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</si>
  <si>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</si>
  <si>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</si>
  <si>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</si>
  <si>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</si>
  <si>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</si>
  <si>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</si>
  <si>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</si>
  <si>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</si>
  <si>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</si>
  <si>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</si>
  <si>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</si>
  <si>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</si>
  <si>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</si>
  <si>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</si>
  <si>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</si>
  <si>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</si>
  <si>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</si>
  <si>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</si>
  <si>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</si>
  <si>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</si>
  <si>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</si>
  <si>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</si>
  <si>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</si>
  <si>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</si>
  <si>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</si>
  <si>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</si>
  <si>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</si>
  <si>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</si>
  <si>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</si>
  <si>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</si>
  <si>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</si>
  <si>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</si>
  <si>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</si>
  <si>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</si>
  <si>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</si>
  <si>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</si>
  <si>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</si>
  <si>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</si>
  <si>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</si>
  <si>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</si>
  <si>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</si>
  <si>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</si>
  <si>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</si>
  <si>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</si>
  <si>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</si>
  <si>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</si>
  <si>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</si>
  <si>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</si>
  <si>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</si>
  <si>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</si>
  <si>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</si>
  <si>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</si>
  <si>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</si>
  <si>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</si>
  <si>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</si>
  <si>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</si>
  <si>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</si>
  <si>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</si>
  <si>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</si>
  <si>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</si>
  <si>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</si>
  <si>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</si>
  <si>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</si>
  <si>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</si>
  <si>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</si>
  <si>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</si>
  <si>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</si>
  <si>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</si>
  <si>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</si>
  <si>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</si>
  <si>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</si>
  <si>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</si>
  <si>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</si>
  <si>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</si>
  <si>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</si>
  <si>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</si>
  <si>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</si>
  <si>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</si>
  <si>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</si>
  <si>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</si>
  <si>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</si>
  <si>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</si>
  <si>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</si>
  <si>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</si>
  <si>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</si>
  <si>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</si>
  <si>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</si>
  <si>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</si>
  <si>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</si>
  <si>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</si>
  <si>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</si>
  <si>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</si>
  <si>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</si>
  <si>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</si>
  <si>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</si>
  <si>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</si>
  <si>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</si>
  <si>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</si>
  <si>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</si>
  <si>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</si>
  <si>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</si>
  <si>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</si>
  <si>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</si>
  <si>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</si>
  <si>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</si>
  <si>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</si>
  <si>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</si>
  <si>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</si>
  <si>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</si>
  <si>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</si>
  <si>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</si>
  <si>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</si>
  <si>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</si>
  <si>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</si>
  <si>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</si>
  <si>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</si>
  <si>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</si>
  <si>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</si>
  <si>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</si>
  <si>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</si>
  <si>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</si>
  <si>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</si>
  <si>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</si>
  <si>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</si>
  <si>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</si>
  <si>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</si>
  <si>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</si>
  <si>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</si>
  <si>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</si>
  <si>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</si>
  <si>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</si>
  <si>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</si>
  <si>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</si>
  <si>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</si>
  <si>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</si>
  <si>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</si>
  <si>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</si>
  <si>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</si>
  <si>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</si>
  <si>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</si>
  <si>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</si>
  <si>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</si>
  <si>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</si>
  <si>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</si>
  <si>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</si>
  <si>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</si>
  <si>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</si>
  <si>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</si>
  <si>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</si>
  <si>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</si>
  <si>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</si>
  <si>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</si>
  <si>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</si>
  <si>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</si>
  <si>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</si>
  <si>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</si>
  <si>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</si>
  <si>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</si>
  <si>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</si>
  <si>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</si>
  <si>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</si>
  <si>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</si>
  <si>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</si>
  <si>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</si>
  <si>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</si>
  <si>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</si>
  <si>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</si>
  <si>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</si>
  <si>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</si>
  <si>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</si>
  <si>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</si>
  <si>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</si>
  <si>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</si>
  <si>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</si>
  <si>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</si>
  <si>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</si>
  <si>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</si>
  <si>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</si>
  <si>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</si>
  <si>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</si>
  <si>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</si>
  <si>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</si>
  <si>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</si>
  <si>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</si>
  <si>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</si>
  <si>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</si>
  <si>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</si>
  <si>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</si>
  <si>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</si>
  <si>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</si>
  <si>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</si>
  <si>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</si>
  <si>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</si>
  <si>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</si>
  <si>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</si>
  <si>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</si>
  <si>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</si>
  <si>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</si>
  <si>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</si>
  <si>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</si>
  <si>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</si>
  <si>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</si>
  <si>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</si>
  <si>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</si>
  <si>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</si>
  <si>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</si>
  <si>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</si>
  <si>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</si>
  <si>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</si>
  <si>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</si>
  <si>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</si>
  <si>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</si>
  <si>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</si>
  <si>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</si>
  <si>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</si>
  <si>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</si>
  <si>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</si>
  <si>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</si>
  <si>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</si>
  <si>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</si>
  <si>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</si>
  <si>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</si>
  <si>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</si>
  <si>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</si>
  <si>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</si>
  <si>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</si>
  <si>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</si>
  <si>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</si>
  <si>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</si>
  <si>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</si>
  <si>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</si>
  <si>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</si>
  <si>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</si>
  <si>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</si>
  <si>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</si>
  <si>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</si>
  <si>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</si>
  <si>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</si>
  <si>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</si>
  <si>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</si>
  <si>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</si>
  <si>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</si>
  <si>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</si>
  <si>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</si>
  <si>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</si>
  <si>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</si>
  <si>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</si>
  <si>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</si>
  <si>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</si>
  <si>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</si>
  <si>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</si>
  <si>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</si>
  <si>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</si>
  <si>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</si>
  <si>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</si>
  <si>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</si>
  <si>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</si>
  <si>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</si>
  <si>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</si>
  <si>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</si>
  <si>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</si>
  <si>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</si>
  <si>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</si>
  <si>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</si>
  <si>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</si>
  <si>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</si>
  <si>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</si>
  <si>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</si>
  <si>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</si>
  <si>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</si>
  <si>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</si>
  <si>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</si>
  <si>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</si>
  <si>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</si>
  <si>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</si>
  <si>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</si>
  <si>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</si>
  <si>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</si>
  <si>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</si>
  <si>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</si>
  <si>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</si>
  <si>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</si>
  <si>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</si>
  <si>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</si>
  <si>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</si>
  <si>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</si>
  <si>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</si>
  <si>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</si>
  <si>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</si>
  <si>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</si>
  <si>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</si>
  <si>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</si>
  <si>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</si>
  <si>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</si>
  <si>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</si>
  <si>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</si>
  <si>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</si>
  <si>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</si>
  <si>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</si>
  <si>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</si>
  <si>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</si>
  <si>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</si>
  <si>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</si>
  <si>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</si>
  <si>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</si>
  <si>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</si>
  <si>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</si>
  <si>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</si>
  <si>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</si>
  <si>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</si>
  <si>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</si>
  <si>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</si>
  <si>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</si>
  <si>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</si>
  <si>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</si>
  <si>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</si>
  <si>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</si>
  <si>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</si>
  <si>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</si>
  <si>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</si>
  <si>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</si>
  <si>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</si>
  <si>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</si>
  <si>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</si>
  <si>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</si>
  <si>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</si>
  <si>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</si>
  <si>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</si>
  <si>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</si>
  <si>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</si>
  <si>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</si>
  <si>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</si>
  <si>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</si>
  <si>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</si>
  <si>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</si>
  <si>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</si>
  <si>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</si>
  <si>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</si>
  <si>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</si>
  <si>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</si>
  <si>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</si>
  <si>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</si>
  <si>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</si>
  <si>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</si>
  <si>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</si>
  <si>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</si>
  <si>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</si>
  <si>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</si>
  <si>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</si>
  <si>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</si>
  <si>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</si>
  <si>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</si>
  <si>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</si>
  <si>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</si>
  <si>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</si>
  <si>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</si>
  <si>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</si>
  <si>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</si>
  <si>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</si>
  <si>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</si>
  <si>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</si>
  <si>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</si>
  <si>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</si>
  <si>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</si>
  <si>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</si>
  <si>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</si>
  <si>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</si>
  <si>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</si>
  <si>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</si>
  <si>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</si>
  <si>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</si>
  <si>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</si>
  <si>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</si>
  <si>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</si>
  <si>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</si>
  <si>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</si>
  <si>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</si>
  <si>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</si>
  <si>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</si>
  <si>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</si>
  <si>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</si>
  <si>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</si>
  <si>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</si>
  <si>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</si>
  <si>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</si>
  <si>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</si>
  <si>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</si>
  <si>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</si>
  <si>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</si>
  <si>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</si>
  <si>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</si>
  <si>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</si>
  <si>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</si>
  <si>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</si>
  <si>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</si>
  <si>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</si>
  <si>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</si>
  <si>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</si>
  <si>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</si>
  <si>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</si>
  <si>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</si>
  <si>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</si>
  <si>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</si>
  <si>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</si>
  <si>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</si>
  <si>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</si>
  <si>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</si>
  <si>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</si>
  <si>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</si>
  <si>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</si>
  <si>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</si>
  <si>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</si>
  <si>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</si>
  <si>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</si>
  <si>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</si>
  <si>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</si>
  <si>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</si>
  <si>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</si>
  <si>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</si>
  <si>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</si>
  <si>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</si>
  <si>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</si>
  <si>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</si>
  <si>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</si>
  <si>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</si>
  <si>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</si>
  <si>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</si>
  <si>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</si>
  <si>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</si>
  <si>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</si>
  <si>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</si>
  <si>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</si>
  <si>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</si>
  <si>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</si>
  <si>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</si>
  <si>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</si>
  <si>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</si>
  <si>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</si>
  <si>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</si>
  <si>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</si>
  <si>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</si>
  <si>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</si>
  <si>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</si>
  <si>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</si>
  <si>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</si>
  <si>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</si>
  <si>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</si>
  <si>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</si>
  <si>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</si>
  <si>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</si>
  <si>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</si>
  <si>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</si>
  <si>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</si>
  <si>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</si>
  <si>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</si>
  <si>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</si>
  <si>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</si>
  <si>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</si>
  <si>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</si>
  <si>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</si>
  <si>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</si>
  <si>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</si>
  <si>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</si>
  <si>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</si>
  <si>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</si>
  <si>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</si>
  <si>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</si>
  <si>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</si>
  <si>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</si>
  <si>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</si>
  <si>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</si>
  <si>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</si>
  <si>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</si>
  <si>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</si>
  <si>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</si>
  <si>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</si>
  <si>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</si>
  <si>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</si>
  <si>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</si>
  <si>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</si>
  <si>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</si>
  <si>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</si>
  <si>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</si>
  <si>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</si>
  <si>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</si>
  <si>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</si>
  <si>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</si>
  <si>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</si>
  <si>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</si>
  <si>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</si>
  <si>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</si>
  <si>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</si>
  <si>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</si>
  <si>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</si>
  <si>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</si>
  <si>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</si>
  <si>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</si>
  <si>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</si>
  <si>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</si>
  <si>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</si>
  <si>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</si>
  <si>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</si>
  <si>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</si>
  <si>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</si>
  <si>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</si>
  <si>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</si>
  <si>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</si>
  <si>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</si>
  <si>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</si>
  <si>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</si>
  <si>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</si>
  <si>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</si>
  <si>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</si>
  <si>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</si>
  <si>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</si>
  <si>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</si>
  <si>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</si>
  <si>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</si>
  <si>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</si>
  <si>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</si>
  <si>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</si>
  <si>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</si>
  <si>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</si>
  <si>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</si>
  <si>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</si>
  <si>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</si>
  <si>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</si>
  <si>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</si>
  <si>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</si>
  <si>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</si>
  <si>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</si>
  <si>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</si>
  <si>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</si>
  <si>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</si>
  <si>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</si>
  <si>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</si>
  <si>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</si>
  <si>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</si>
  <si>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</si>
  <si>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</si>
  <si>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</si>
  <si>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</si>
  <si>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</si>
  <si>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</si>
  <si>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</si>
  <si>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</si>
  <si>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</si>
  <si>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</si>
  <si>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</si>
  <si>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</si>
  <si>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</si>
  <si>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</si>
  <si>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</si>
  <si>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</si>
  <si>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</si>
  <si>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</si>
  <si>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</si>
  <si>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</si>
  <si>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</si>
  <si>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</si>
  <si>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</si>
  <si>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</si>
  <si>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</si>
  <si>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</si>
  <si>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</si>
  <si>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</si>
  <si>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</si>
  <si>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</si>
  <si>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</si>
  <si>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</si>
  <si>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</si>
  <si>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</si>
  <si>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</si>
  <si>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</si>
  <si>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</si>
  <si>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</si>
  <si>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</si>
  <si>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</si>
  <si>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</si>
  <si>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</si>
  <si>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</si>
  <si>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</si>
  <si>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</si>
  <si>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</si>
  <si>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</si>
  <si>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</si>
  <si>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</si>
  <si>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</si>
  <si>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</si>
  <si>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</si>
  <si>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</si>
  <si>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</si>
  <si>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</si>
  <si>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</si>
  <si>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</si>
  <si>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</si>
  <si>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</si>
  <si>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</si>
  <si>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</si>
  <si>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</si>
  <si>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</si>
  <si>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</si>
  <si>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</si>
  <si>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</si>
  <si>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</si>
  <si>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</si>
  <si>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</si>
  <si>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</si>
  <si>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</si>
  <si>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</si>
  <si>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</si>
  <si>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</si>
  <si>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</si>
  <si>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</si>
  <si>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</si>
  <si>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</si>
  <si>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</si>
  <si>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</si>
  <si>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</si>
  <si>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</si>
  <si>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</si>
  <si>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</si>
  <si>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</si>
  <si>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</si>
  <si>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</si>
  <si>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</si>
  <si>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</si>
  <si>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</si>
  <si>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</si>
  <si>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</si>
  <si>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</si>
  <si>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</si>
  <si>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</si>
  <si>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</si>
  <si>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</si>
  <si>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</si>
  <si>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</si>
  <si>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</si>
  <si>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</si>
  <si>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</si>
  <si>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</si>
  <si>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</si>
  <si>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</si>
  <si>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</si>
  <si>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</si>
  <si>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</si>
  <si>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</si>
  <si>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</si>
  <si>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</si>
  <si>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</si>
  <si>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</si>
  <si>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</si>
  <si>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</si>
  <si>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</si>
  <si>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</si>
  <si>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</si>
  <si>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</si>
  <si>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</si>
  <si>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</si>
  <si>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</si>
  <si>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</si>
  <si>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</si>
  <si>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</si>
  <si>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</si>
  <si>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</si>
  <si>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</si>
  <si>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</si>
  <si>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</si>
  <si>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</si>
  <si>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</si>
  <si>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</si>
  <si>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</si>
  <si>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</si>
  <si>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</si>
  <si>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</si>
  <si>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</si>
  <si>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</si>
  <si>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</si>
  <si>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</si>
  <si>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</si>
  <si>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</si>
  <si>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</si>
  <si>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</si>
  <si>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</si>
  <si>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</si>
  <si>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</si>
  <si>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</si>
  <si>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</si>
  <si>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</si>
  <si>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</si>
  <si>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</si>
  <si>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</si>
  <si>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</si>
  <si>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</si>
  <si>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</si>
  <si>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</si>
  <si>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</si>
  <si>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</si>
  <si>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</si>
  <si>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</si>
  <si>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</si>
  <si>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</si>
  <si>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</si>
  <si>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</si>
  <si>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</si>
  <si>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</si>
  <si>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</si>
  <si>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</si>
  <si>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</si>
  <si>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</si>
  <si>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</si>
  <si>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</si>
  <si>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</si>
  <si>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</si>
  <si>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</si>
  <si>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</si>
  <si>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</si>
  <si>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</si>
  <si>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</si>
  <si>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</si>
  <si>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</si>
  <si>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</si>
  <si>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</si>
  <si>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</si>
  <si>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</si>
  <si>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</si>
  <si>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</si>
  <si>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</si>
  <si>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</si>
  <si>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</si>
  <si>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</si>
  <si>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</si>
  <si>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</si>
  <si>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</si>
  <si>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</si>
  <si>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</si>
  <si>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</si>
  <si>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</si>
  <si>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</si>
  <si>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</si>
  <si>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</si>
  <si>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</si>
  <si>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</si>
  <si>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</si>
  <si>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</si>
  <si>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</si>
  <si>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</si>
  <si>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</si>
  <si>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</si>
  <si>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</si>
  <si>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</si>
  <si>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</si>
  <si>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</si>
  <si>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</si>
  <si>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</si>
  <si>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</si>
  <si>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</si>
  <si>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</si>
  <si>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</si>
  <si>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</si>
  <si>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</si>
  <si>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</si>
  <si>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</si>
  <si>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</si>
  <si>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</si>
  <si>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</si>
  <si>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</si>
  <si>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</si>
  <si>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</si>
  <si>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</si>
  <si>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</si>
  <si>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</si>
  <si>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</si>
  <si>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</si>
  <si>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</si>
  <si>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</si>
  <si>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</si>
  <si>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</si>
  <si>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</si>
  <si>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</si>
  <si>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</si>
  <si>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</si>
  <si>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</si>
  <si>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</si>
  <si>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</si>
  <si>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</si>
  <si>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</si>
  <si>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</si>
  <si>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</si>
  <si>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</si>
  <si>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</si>
  <si>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</si>
  <si>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</si>
  <si>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</si>
  <si>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</si>
  <si>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</si>
  <si>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</si>
  <si>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</si>
  <si>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</si>
  <si>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</si>
  <si>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</si>
  <si>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</si>
  <si>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</si>
  <si>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</si>
  <si>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</si>
  <si>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</si>
  <si>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</si>
  <si>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</si>
  <si>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</si>
  <si>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</si>
  <si>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</si>
  <si>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</si>
  <si>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</si>
  <si>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</si>
  <si>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</si>
  <si>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</si>
  <si>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</si>
  <si>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</si>
  <si>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</si>
  <si>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</si>
  <si>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</si>
  <si>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</si>
  <si>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</si>
  <si>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</si>
  <si>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</si>
  <si>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</si>
  <si>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</si>
  <si>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</si>
  <si>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</si>
  <si>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</si>
  <si>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</si>
  <si>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</si>
  <si>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</si>
  <si>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</si>
  <si>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</si>
  <si>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</si>
  <si>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</si>
  <si>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</si>
  <si>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</si>
  <si>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</si>
  <si>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</si>
  <si>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</si>
  <si>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</si>
  <si>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</si>
  <si>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</si>
  <si>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</si>
  <si>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</si>
  <si>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</si>
  <si>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</si>
  <si>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</si>
  <si>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</si>
  <si>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</si>
  <si>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</si>
  <si>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</si>
  <si>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</si>
  <si>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</si>
  <si>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</si>
  <si>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</si>
  <si>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</si>
  <si>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</si>
  <si>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</si>
  <si>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</si>
  <si>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</si>
  <si>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</si>
  <si>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</si>
  <si>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</si>
  <si>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</si>
  <si>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</si>
  <si>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</si>
  <si>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</si>
  <si>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</si>
  <si>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</si>
  <si>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</si>
  <si>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</si>
  <si>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</si>
  <si>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</si>
  <si>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</si>
  <si>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</si>
  <si>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</si>
  <si>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</si>
  <si>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</si>
  <si>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</si>
  <si>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</si>
  <si>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</si>
  <si>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</si>
  <si>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</si>
  <si>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</si>
  <si>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</si>
  <si>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</si>
  <si>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</si>
  <si>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</si>
  <si>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</si>
  <si>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</si>
  <si>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</si>
  <si>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</si>
  <si>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</si>
  <si>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</si>
  <si>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</si>
  <si>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</si>
  <si>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</si>
  <si>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</si>
  <si>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</si>
  <si>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</si>
  <si>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</si>
  <si>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</si>
  <si>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</si>
  <si>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</si>
  <si>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</si>
  <si>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</si>
  <si>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</si>
  <si>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</si>
  <si>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</si>
  <si>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</si>
  <si>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</si>
  <si>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</si>
  <si>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</si>
  <si>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</si>
  <si>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</si>
  <si>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</si>
  <si>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</si>
  <si>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</si>
  <si>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</si>
  <si>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</si>
  <si>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</si>
  <si>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</si>
  <si>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</si>
  <si>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</si>
  <si>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</si>
  <si>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</si>
  <si>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</si>
  <si>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</si>
  <si>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</si>
  <si>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</si>
  <si>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</si>
  <si>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</si>
  <si>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</si>
  <si>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</si>
  <si>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</si>
  <si>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</si>
  <si>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</si>
  <si>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</si>
  <si>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</si>
  <si>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</si>
  <si>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</si>
  <si>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</si>
  <si>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</si>
  <si>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</si>
  <si>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</si>
  <si>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</si>
  <si>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</si>
  <si>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</si>
  <si>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</si>
  <si>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</si>
  <si>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</si>
  <si>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</si>
  <si>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</si>
  <si>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</si>
  <si>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</si>
  <si>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</si>
  <si>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</si>
  <si>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</si>
  <si>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</si>
  <si>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</si>
  <si>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</si>
  <si>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</si>
  <si>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</si>
  <si>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</si>
  <si>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</si>
  <si>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</si>
  <si>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</si>
  <si>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</si>
  <si>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</si>
  <si>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</si>
  <si>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</si>
  <si>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</si>
  <si>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</si>
  <si>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</si>
  <si>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</si>
  <si>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</si>
  <si>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</si>
  <si>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</si>
  <si>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</si>
  <si>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</si>
  <si>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</si>
  <si>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</si>
  <si>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</si>
  <si>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</si>
  <si>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</si>
  <si>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</si>
  <si>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</si>
  <si>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</si>
  <si>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</si>
  <si>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</si>
  <si>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</si>
  <si>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</si>
  <si>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</si>
  <si>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</si>
  <si>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</si>
  <si>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</si>
  <si>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</si>
  <si>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</si>
  <si>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</si>
  <si>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</si>
  <si>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</si>
  <si>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</si>
  <si>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</si>
  <si>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</si>
  <si>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</si>
  <si>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</si>
  <si>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</si>
  <si>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</si>
  <si>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</si>
  <si>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</si>
  <si>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</si>
  <si>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</si>
  <si>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</si>
  <si>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</si>
  <si>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</si>
  <si>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</si>
  <si>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</si>
  <si>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</si>
  <si>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</si>
  <si>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</si>
  <si>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</si>
  <si>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</si>
  <si>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</si>
  <si>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</si>
  <si>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</si>
  <si>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</si>
  <si>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</si>
  <si>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</si>
  <si>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</si>
  <si>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</si>
  <si>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</si>
  <si>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</si>
  <si>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</si>
  <si>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</si>
  <si>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</si>
  <si>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</si>
  <si>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</si>
  <si>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</si>
  <si>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</si>
  <si>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</si>
  <si>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</si>
  <si>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</si>
  <si>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</si>
  <si>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</si>
  <si>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</si>
  <si>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</si>
  <si>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</si>
  <si>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</si>
  <si>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</si>
  <si>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</si>
  <si>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</si>
  <si>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</si>
  <si>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</si>
  <si>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</si>
  <si>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</si>
  <si>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</si>
  <si>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</si>
  <si>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</si>
  <si>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</si>
  <si>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</si>
  <si>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</si>
  <si>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</si>
  <si>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</si>
  <si>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</si>
  <si>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</si>
  <si>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</si>
  <si>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</si>
  <si>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</si>
  <si>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</si>
  <si>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</si>
  <si>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</si>
  <si>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</si>
  <si>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</si>
  <si>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</si>
  <si>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</si>
  <si>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</si>
  <si>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</si>
  <si>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</si>
  <si>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</si>
  <si>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</si>
  <si>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</si>
  <si>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</si>
  <si>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</si>
  <si>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</si>
  <si>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</si>
  <si>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</si>
  <si>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</si>
  <si>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</si>
  <si>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</si>
  <si>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</si>
  <si>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</si>
  <si>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</si>
  <si>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</si>
  <si>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</si>
  <si>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</si>
  <si>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</si>
  <si>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</si>
  <si>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</si>
  <si>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</si>
  <si>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</si>
  <si>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</si>
  <si>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</si>
  <si>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</si>
  <si>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</si>
  <si>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</si>
  <si>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</si>
  <si>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</si>
  <si>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</si>
  <si>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</si>
  <si>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</si>
  <si>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</si>
  <si>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</si>
  <si>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</si>
  <si>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</si>
  <si>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</si>
  <si>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</si>
  <si>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</si>
  <si>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</si>
  <si>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</si>
  <si>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</si>
  <si>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</si>
  <si>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</si>
  <si>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</si>
  <si>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</si>
  <si>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</si>
  <si>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</si>
  <si>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</si>
  <si>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</si>
  <si>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</si>
  <si>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</si>
  <si>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</si>
  <si>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</si>
  <si>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</si>
  <si>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</si>
  <si>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</si>
  <si>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</si>
  <si>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</si>
  <si>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</si>
  <si>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</si>
  <si>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</si>
  <si>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</si>
  <si>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</si>
  <si>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</si>
  <si>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</si>
  <si>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</si>
  <si>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</si>
  <si>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</si>
  <si>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</si>
  <si>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</si>
  <si>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</si>
  <si>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</si>
  <si>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</si>
  <si>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</si>
  <si>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</si>
  <si>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</si>
  <si>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</si>
  <si>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</si>
  <si>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</si>
  <si>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</si>
  <si>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</si>
  <si>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</si>
  <si>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</si>
  <si>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</si>
  <si>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</si>
  <si>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</si>
  <si>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</si>
  <si>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</si>
  <si>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</si>
  <si>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</si>
  <si>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</si>
  <si>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</si>
  <si>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</si>
  <si>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</si>
  <si>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</si>
  <si>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</si>
  <si>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</si>
  <si>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</si>
  <si>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</si>
  <si>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</si>
  <si>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</si>
  <si>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</si>
  <si>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</si>
  <si>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</si>
  <si>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</si>
  <si>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</si>
  <si>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</si>
  <si>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</si>
  <si>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</si>
  <si>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</si>
  <si>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</si>
  <si>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</si>
  <si>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</si>
  <si>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</si>
  <si>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</si>
  <si>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</si>
  <si>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</si>
  <si>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</si>
  <si>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</si>
  <si>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</si>
  <si>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</si>
  <si>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</si>
  <si>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</si>
  <si>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</si>
  <si>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</si>
  <si>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</si>
  <si>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</si>
  <si>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</si>
  <si>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</si>
  <si>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</si>
  <si>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</si>
  <si>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</si>
  <si>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</si>
  <si>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</si>
  <si>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</si>
  <si>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</si>
  <si>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</si>
  <si>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</si>
  <si>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</si>
  <si>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</si>
  <si>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</si>
  <si>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</si>
  <si>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</si>
  <si>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</si>
  <si>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</si>
  <si>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</si>
  <si>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</si>
  <si>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</si>
  <si>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</si>
  <si>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</si>
  <si>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</si>
  <si>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</si>
  <si>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</si>
  <si>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</si>
  <si>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</si>
  <si>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</si>
  <si>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</si>
  <si>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</si>
  <si>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</si>
  <si>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</si>
  <si>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</si>
  <si>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</si>
  <si>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</si>
  <si>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</si>
  <si>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</si>
  <si>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</si>
  <si>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</si>
  <si>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</si>
  <si>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</si>
  <si>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</si>
  <si>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</si>
  <si>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</si>
  <si>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</si>
  <si>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</si>
  <si>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</si>
  <si>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</si>
  <si>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</si>
  <si>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</si>
  <si>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</si>
  <si>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</si>
  <si>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</si>
  <si>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</si>
  <si>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</si>
  <si>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</si>
  <si>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</si>
  <si>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</si>
  <si>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</si>
  <si>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</si>
  <si>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</si>
  <si>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</si>
  <si>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</si>
  <si>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</si>
  <si>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</si>
  <si>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</si>
  <si>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</si>
  <si>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</si>
  <si>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</si>
  <si>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</si>
  <si>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</si>
  <si>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</si>
  <si>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</si>
  <si>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</si>
  <si>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</si>
  <si>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</si>
  <si>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</si>
  <si>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</si>
  <si>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</si>
  <si>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</si>
  <si>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</si>
  <si>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</si>
  <si>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</si>
  <si>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</si>
  <si>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</si>
  <si>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</si>
  <si>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</si>
  <si>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</si>
  <si>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</si>
  <si>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</si>
  <si>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</si>
  <si>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</si>
  <si>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</si>
  <si>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</si>
  <si>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</si>
  <si>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</si>
  <si>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</si>
  <si>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</si>
  <si>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</si>
  <si>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</si>
  <si>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</si>
  <si>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</si>
  <si>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</si>
  <si>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</si>
  <si>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</si>
  <si>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</si>
  <si>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</si>
  <si>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</si>
  <si>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</si>
  <si>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</si>
  <si>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</si>
  <si>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</si>
  <si>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</si>
  <si>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</si>
  <si>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</si>
  <si>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</si>
  <si>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</si>
  <si>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</si>
  <si>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</si>
  <si>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</si>
  <si>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</si>
  <si>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</si>
  <si>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</si>
  <si>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</si>
  <si>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</si>
  <si>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</si>
  <si>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</si>
  <si>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</si>
  <si>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</si>
  <si>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</si>
  <si>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</si>
  <si>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</si>
  <si>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</si>
  <si>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</si>
  <si>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</si>
  <si>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</si>
  <si>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</si>
  <si>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</si>
  <si>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</si>
  <si>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</si>
  <si>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</si>
  <si>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</si>
  <si>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</si>
  <si>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</si>
  <si>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</si>
  <si>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</si>
  <si>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</si>
  <si>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</si>
  <si>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</si>
  <si>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</si>
  <si>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</si>
  <si>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</si>
  <si>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</si>
  <si>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</si>
  <si>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</si>
  <si>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</si>
  <si>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</si>
  <si>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</si>
  <si>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</si>
  <si>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</si>
  <si>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</si>
  <si>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</si>
  <si>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</si>
  <si>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</si>
  <si>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</si>
  <si>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</si>
  <si>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</si>
  <si>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</si>
  <si>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</si>
  <si>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</si>
  <si>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</si>
  <si>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</si>
  <si>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</si>
  <si>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</si>
  <si>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</si>
  <si>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</si>
  <si>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</si>
  <si>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</si>
  <si>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</si>
  <si>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</si>
  <si>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</si>
  <si>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</si>
  <si>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</si>
  <si>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</si>
  <si>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</si>
  <si>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</si>
  <si>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</si>
  <si>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</si>
  <si>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</si>
  <si>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</si>
  <si>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</si>
  <si>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</si>
  <si>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</si>
  <si>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</si>
  <si>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</si>
  <si>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</si>
  <si>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</si>
  <si>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</si>
  <si>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</si>
  <si>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</si>
  <si>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</si>
  <si>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</si>
  <si>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</si>
  <si>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</si>
  <si>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</si>
  <si>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</si>
  <si>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</si>
  <si>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</si>
  <si>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</si>
  <si>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</si>
  <si>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</si>
  <si>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</si>
  <si>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</si>
  <si>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</si>
  <si>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</si>
  <si>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</si>
  <si>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</si>
  <si>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</si>
  <si>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</si>
  <si>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</si>
  <si>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</si>
  <si>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</si>
  <si>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</si>
  <si>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</si>
  <si>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</si>
  <si>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</si>
  <si>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</si>
  <si>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</si>
  <si>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</si>
  <si>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</si>
  <si>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</si>
  <si>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</si>
  <si>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</si>
  <si>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</si>
  <si>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</si>
  <si>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</si>
  <si>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</si>
  <si>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</si>
  <si>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</si>
  <si>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</si>
  <si>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</si>
  <si>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</si>
  <si>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</si>
  <si>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</si>
  <si>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</si>
  <si>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</si>
  <si>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</si>
  <si>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</si>
  <si>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</si>
  <si>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</si>
  <si>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</si>
  <si>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</si>
  <si>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</si>
  <si>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</si>
  <si>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</si>
  <si>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</si>
  <si>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</si>
  <si>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</si>
  <si>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</si>
  <si>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</si>
  <si>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</si>
  <si>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</si>
  <si>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</si>
  <si>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</si>
  <si>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</si>
  <si>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</si>
  <si>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</si>
  <si>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</si>
  <si>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</si>
  <si>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</si>
  <si>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</si>
  <si>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</si>
  <si>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</si>
  <si>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</si>
  <si>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</si>
  <si>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</si>
  <si>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</si>
  <si>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</si>
  <si>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</si>
  <si>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</si>
  <si>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</si>
  <si>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</si>
  <si>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</si>
  <si>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</si>
  <si>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</si>
  <si>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</si>
  <si>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</si>
  <si>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</si>
  <si>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</si>
  <si>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</si>
  <si>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</si>
  <si>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</si>
  <si>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</si>
  <si>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</si>
  <si>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</si>
  <si>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</si>
  <si>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</si>
  <si>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</si>
  <si>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</si>
  <si>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</si>
  <si>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</si>
  <si>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</si>
  <si>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</si>
  <si>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</si>
  <si>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</si>
  <si>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</si>
  <si>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</si>
  <si>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</si>
  <si>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</si>
  <si>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</si>
  <si>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</si>
  <si>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</si>
  <si>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</si>
  <si>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</si>
  <si>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</si>
  <si>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</si>
  <si>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</si>
  <si>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</si>
  <si>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</si>
  <si>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</si>
  <si>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</si>
  <si>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</si>
  <si>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</si>
  <si>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</si>
  <si>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</si>
  <si>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</si>
  <si>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</si>
  <si>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</si>
  <si>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</si>
  <si>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</si>
  <si>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</si>
  <si>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</si>
  <si>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</si>
  <si>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</si>
  <si>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</si>
  <si>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</si>
  <si>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</si>
  <si>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</si>
  <si>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</si>
  <si>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</si>
  <si>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</si>
  <si>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</si>
  <si>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</si>
  <si>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</si>
  <si>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</si>
  <si>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</si>
  <si>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</si>
  <si>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</si>
  <si>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</si>
  <si>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</si>
  <si>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</si>
  <si>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</si>
  <si>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</si>
  <si>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</si>
  <si>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</si>
  <si>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</si>
  <si>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</si>
  <si>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</si>
  <si>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</si>
  <si>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</si>
  <si>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</si>
  <si>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</si>
  <si>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</si>
  <si>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</si>
  <si>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</si>
  <si>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</si>
  <si>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</si>
  <si>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</si>
  <si>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</si>
  <si>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</si>
  <si>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</si>
  <si>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</si>
  <si>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</si>
  <si>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</si>
  <si>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</si>
  <si>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</si>
  <si>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</si>
  <si>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</si>
  <si>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</si>
  <si>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</si>
  <si>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</si>
  <si>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</si>
  <si>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</si>
  <si>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</si>
  <si>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</si>
  <si>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</si>
  <si>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</si>
  <si>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</si>
  <si>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</si>
  <si>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</si>
  <si>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</si>
  <si>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</si>
  <si>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</si>
  <si>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</si>
  <si>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</si>
  <si>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</si>
  <si>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</si>
  <si>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</si>
  <si>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</si>
  <si>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</si>
  <si>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</si>
  <si>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</si>
  <si>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</si>
  <si>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</si>
  <si>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</si>
  <si>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</si>
  <si>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</si>
  <si>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</si>
  <si>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</si>
  <si>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</si>
  <si>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</si>
  <si>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</si>
  <si>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</si>
  <si>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</si>
  <si>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</si>
  <si>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</si>
  <si>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</si>
  <si>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</si>
  <si>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</si>
  <si>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</si>
  <si>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</si>
  <si>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</si>
  <si>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</si>
  <si>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</si>
  <si>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</si>
  <si>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</si>
  <si>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</si>
  <si>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</si>
  <si>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</si>
  <si>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</si>
  <si>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</si>
  <si>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</si>
  <si>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</si>
  <si>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</si>
  <si>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</si>
  <si>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</si>
  <si>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</si>
  <si>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</si>
  <si>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</si>
  <si>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</si>
  <si>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</si>
  <si>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</si>
  <si>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</si>
  <si>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</si>
  <si>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</si>
  <si>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</si>
  <si>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</si>
  <si>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</si>
  <si>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</si>
  <si>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</si>
  <si>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</si>
  <si>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</si>
  <si>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</si>
  <si>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</si>
  <si>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</si>
  <si>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</si>
  <si>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</si>
  <si>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</si>
  <si>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</si>
  <si>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</si>
  <si>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</si>
  <si>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</si>
  <si>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</si>
  <si>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</si>
  <si>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</si>
  <si>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</si>
  <si>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</si>
  <si>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</si>
  <si>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</si>
  <si>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</si>
  <si>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</si>
  <si>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</si>
  <si>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</si>
  <si>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</si>
  <si>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</si>
  <si>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</si>
  <si>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</si>
  <si>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</si>
  <si>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</si>
  <si>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</si>
  <si>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</si>
  <si>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</si>
  <si>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</si>
  <si>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</si>
  <si>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</si>
  <si>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</si>
  <si>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</si>
  <si>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</si>
  <si>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</si>
  <si>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</si>
  <si>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</si>
  <si>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</si>
  <si>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</si>
  <si>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</si>
  <si>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</si>
  <si>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</si>
  <si>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</si>
  <si>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</si>
  <si>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</si>
  <si>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</si>
  <si>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</si>
  <si>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</si>
  <si>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</si>
  <si>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</si>
  <si>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</si>
  <si>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</si>
  <si>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</si>
  <si>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</si>
  <si>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</si>
  <si>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</si>
  <si>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</si>
  <si>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</si>
  <si>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</si>
  <si>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</si>
  <si>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</si>
  <si>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</si>
  <si>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</si>
  <si>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</si>
  <si>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</si>
  <si>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</si>
  <si>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</si>
  <si>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</si>
  <si>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</si>
  <si>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</si>
  <si>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</si>
  <si>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</si>
  <si>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</si>
  <si>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</si>
  <si>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</si>
  <si>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</si>
  <si>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</si>
  <si>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</si>
  <si>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</si>
  <si>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</si>
  <si>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</si>
  <si>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</si>
  <si>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</si>
  <si>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</si>
  <si>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</si>
  <si>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</si>
  <si>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</si>
  <si>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</si>
  <si>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</si>
  <si>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</si>
  <si>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</si>
  <si>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</si>
  <si>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</si>
  <si>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</si>
  <si>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</si>
  <si>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</si>
  <si>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</si>
  <si>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</si>
  <si>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</si>
  <si>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</si>
  <si>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</si>
  <si>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</si>
  <si>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</si>
  <si>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</si>
  <si>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</si>
  <si>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</si>
  <si>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</si>
  <si>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</si>
  <si>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</si>
  <si>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</si>
  <si>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</si>
  <si>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</si>
  <si>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</si>
  <si>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</si>
  <si>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</si>
  <si>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</si>
  <si>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</si>
  <si>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</si>
  <si>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</si>
  <si>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</si>
  <si>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</si>
  <si>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</si>
  <si>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</si>
  <si>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</si>
  <si>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</si>
  <si>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</si>
  <si>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</si>
  <si>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</si>
  <si>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</si>
  <si>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</si>
  <si>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</si>
  <si>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</si>
  <si>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</si>
  <si>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</si>
  <si>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</si>
  <si>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</si>
  <si>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</si>
  <si>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</si>
  <si>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</si>
  <si>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</si>
  <si>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</si>
  <si>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</si>
  <si>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</si>
  <si>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</si>
  <si>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</si>
  <si>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</si>
  <si>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</si>
  <si>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</si>
  <si>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</si>
  <si>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</si>
  <si>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</si>
  <si>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</si>
  <si>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</si>
  <si>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</si>
  <si>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</si>
  <si>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</si>
  <si>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</si>
  <si>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</si>
  <si>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</si>
  <si>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</si>
  <si>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</si>
  <si>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</si>
  <si>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</si>
  <si>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</si>
  <si>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</si>
  <si>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</si>
  <si>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</si>
  <si>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</si>
  <si>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</si>
  <si>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</si>
  <si>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</si>
  <si>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</si>
  <si>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</si>
  <si>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</si>
  <si>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</si>
  <si>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</si>
  <si>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</si>
  <si>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</si>
  <si>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</si>
  <si>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</si>
  <si>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</si>
  <si>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</si>
  <si>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</si>
  <si>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</si>
  <si>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</si>
  <si>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</si>
  <si>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</si>
  <si>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</si>
  <si>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</si>
  <si>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</si>
  <si>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</si>
  <si>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</si>
  <si>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</si>
  <si>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</si>
  <si>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</si>
  <si>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</si>
  <si>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</si>
  <si>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</si>
  <si>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</si>
  <si>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</si>
  <si>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</si>
  <si>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</si>
  <si>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</si>
  <si>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</si>
  <si>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</si>
  <si>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</si>
  <si>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</si>
  <si>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</si>
  <si>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</si>
  <si>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</si>
  <si>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</si>
  <si>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</si>
  <si>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</si>
  <si>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</si>
  <si>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</si>
  <si>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</si>
  <si>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</si>
  <si>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</si>
  <si>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</si>
  <si>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</si>
  <si>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</si>
  <si>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</si>
  <si>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</si>
  <si>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</si>
  <si>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</si>
  <si>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</si>
  <si>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</si>
  <si>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</si>
  <si>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</si>
  <si>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</si>
  <si>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</si>
  <si>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</si>
  <si>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</si>
  <si>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</si>
  <si>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</si>
  <si>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</si>
  <si>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</si>
  <si>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</si>
  <si>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</si>
  <si>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</si>
  <si>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</si>
  <si>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</si>
  <si>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</si>
  <si>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</si>
  <si>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</si>
  <si>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</si>
  <si>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</si>
  <si>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</si>
  <si>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</si>
  <si>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</si>
  <si>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</si>
  <si>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</si>
  <si>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</si>
  <si>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</si>
  <si>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</si>
  <si>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</si>
  <si>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</si>
  <si>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</si>
  <si>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</si>
  <si>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</si>
  <si>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</si>
  <si>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</si>
  <si>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</si>
  <si>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</si>
  <si>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</si>
  <si>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</si>
  <si>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</si>
  <si>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</si>
  <si>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</si>
  <si>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</si>
  <si>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</si>
  <si>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</si>
  <si>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</si>
  <si>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</si>
  <si>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</si>
  <si>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</si>
  <si>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</si>
  <si>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</si>
  <si>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</si>
  <si>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</si>
  <si>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</si>
  <si>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</si>
  <si>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</si>
  <si>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</si>
  <si>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</si>
  <si>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</si>
  <si>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</si>
  <si>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</si>
  <si>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</si>
  <si>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</si>
  <si>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</si>
  <si>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</si>
  <si>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</si>
  <si>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</si>
  <si>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</si>
  <si>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</si>
  <si>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</si>
  <si>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</si>
  <si>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</si>
  <si>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</si>
  <si>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</si>
  <si>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</si>
  <si>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</si>
  <si>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</si>
  <si>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</si>
  <si>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</si>
  <si>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</si>
  <si>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</si>
  <si>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</si>
  <si>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</si>
  <si>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</si>
  <si>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</si>
  <si>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</si>
  <si>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</si>
  <si>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</si>
  <si>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</si>
  <si>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</si>
  <si>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</si>
  <si>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</si>
  <si>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</si>
  <si>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</si>
  <si>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</si>
  <si>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</si>
  <si>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</si>
  <si>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</si>
  <si>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</si>
  <si>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</si>
  <si>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</si>
  <si>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</si>
  <si>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</si>
  <si>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</si>
  <si>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</si>
  <si>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</si>
  <si>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</si>
  <si>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</si>
  <si>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</si>
  <si>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</si>
  <si>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</si>
  <si>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</si>
  <si>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</si>
  <si>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</si>
  <si>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</si>
  <si>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</si>
  <si>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</si>
  <si>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</si>
  <si>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</si>
  <si>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</si>
  <si>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</si>
  <si>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</si>
  <si>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</si>
  <si>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</si>
  <si>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</si>
  <si>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</si>
  <si>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</si>
  <si>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</si>
  <si>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</si>
  <si>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</si>
  <si>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</si>
  <si>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</si>
  <si>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</si>
  <si>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</si>
  <si>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</si>
  <si>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</si>
  <si>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</si>
  <si>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</si>
  <si>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</si>
  <si>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</si>
  <si>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</si>
  <si>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</si>
  <si>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</si>
  <si>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</si>
  <si>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</si>
  <si>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</si>
  <si>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</si>
  <si>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</si>
  <si>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</si>
  <si>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</si>
  <si>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</si>
  <si>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</si>
  <si>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</si>
  <si>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</si>
  <si>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</si>
  <si>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</si>
  <si>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</si>
  <si>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</si>
  <si>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</si>
  <si>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</si>
  <si>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</si>
  <si>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</si>
  <si>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</si>
  <si>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</si>
  <si>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</si>
  <si>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</si>
  <si>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</si>
  <si>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</si>
  <si>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</si>
  <si>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</si>
  <si>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</si>
  <si>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</si>
  <si>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</si>
  <si>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</si>
  <si>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</si>
  <si>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</si>
  <si>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</si>
  <si>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</si>
  <si>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</si>
  <si>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</si>
  <si>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</si>
  <si>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</si>
  <si>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</si>
  <si>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</si>
  <si>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</si>
  <si>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</si>
  <si>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</si>
  <si>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</si>
  <si>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</si>
  <si>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</si>
  <si>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</si>
  <si>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</si>
  <si>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</si>
  <si>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</si>
  <si>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</si>
  <si>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</si>
  <si>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</si>
  <si>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</si>
  <si>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</si>
  <si>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</si>
  <si>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</si>
  <si>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</si>
  <si>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</si>
  <si>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</si>
  <si>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</si>
  <si>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</si>
  <si>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</si>
  <si>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</si>
  <si>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</si>
  <si>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</si>
  <si>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</si>
  <si>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</si>
  <si>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</si>
  <si>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</si>
  <si>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</si>
  <si>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</si>
  <si>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</si>
  <si>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</si>
  <si>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</si>
  <si>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</si>
  <si>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</si>
  <si>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</si>
  <si>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</si>
  <si>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</si>
  <si>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</si>
  <si>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</si>
  <si>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</si>
  <si>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</si>
  <si>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</si>
  <si>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</si>
  <si>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</si>
  <si>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</si>
  <si>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</si>
  <si>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</si>
  <si>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</si>
  <si>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</si>
  <si>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</si>
  <si>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</si>
  <si>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</si>
  <si>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</si>
  <si>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</si>
  <si>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</si>
  <si>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</si>
  <si>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</si>
  <si>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</si>
  <si>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</si>
  <si>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</si>
  <si>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</si>
  <si>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</si>
  <si>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</si>
  <si>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</si>
  <si>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</si>
  <si>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</si>
  <si>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</si>
  <si>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</si>
  <si>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</si>
  <si>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</si>
  <si>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</si>
  <si>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</si>
  <si>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</si>
  <si>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</si>
  <si>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</si>
  <si>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</si>
  <si>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</si>
  <si>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</si>
  <si>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</si>
  <si>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</si>
  <si>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</si>
  <si>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</si>
  <si>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</si>
  <si>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</si>
  <si>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</si>
  <si>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</si>
  <si>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</si>
  <si>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</si>
  <si>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</si>
  <si>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</si>
  <si>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</si>
  <si>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</si>
  <si>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</si>
  <si>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</si>
  <si>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</si>
  <si>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</si>
  <si>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</si>
  <si>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</si>
  <si>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</si>
  <si>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</si>
  <si>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</si>
  <si>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</si>
  <si>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</si>
  <si>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</si>
  <si>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</si>
  <si>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</si>
  <si>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</si>
  <si>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</si>
  <si>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</si>
  <si>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</si>
  <si>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</si>
  <si>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</si>
  <si>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</si>
  <si>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</si>
  <si>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</si>
  <si>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</si>
  <si>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</si>
  <si>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</si>
  <si>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</si>
  <si>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</si>
  <si>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</si>
  <si>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</si>
  <si>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</si>
  <si>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</si>
  <si>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</si>
  <si>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</si>
  <si>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</si>
  <si>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</si>
  <si>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</si>
  <si>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</si>
  <si>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</si>
  <si>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</si>
  <si>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</si>
  <si>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</si>
  <si>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</si>
  <si>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</si>
  <si>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</si>
  <si>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</si>
  <si>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</si>
  <si>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</si>
  <si>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</si>
  <si>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</si>
  <si>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</si>
  <si>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</si>
  <si>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</si>
  <si>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</si>
  <si>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</si>
  <si>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</si>
  <si>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</si>
  <si>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</si>
  <si>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</si>
  <si>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</si>
  <si>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</si>
  <si>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</si>
  <si>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</si>
  <si>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</si>
  <si>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</si>
  <si>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</si>
  <si>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</si>
  <si>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</si>
  <si>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</si>
  <si>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</si>
  <si>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</si>
  <si>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</si>
  <si>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</si>
  <si>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</si>
  <si>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</si>
  <si>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</si>
  <si>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</si>
  <si>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</si>
  <si>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</si>
  <si>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</si>
  <si>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</si>
  <si>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</si>
  <si>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</si>
  <si>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</si>
  <si>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</si>
  <si>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</si>
  <si>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</si>
  <si>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</si>
  <si>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</si>
  <si>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</si>
  <si>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</si>
  <si>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</si>
  <si>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</si>
  <si>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</si>
  <si>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</si>
  <si>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</si>
  <si>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</si>
  <si>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</si>
  <si>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</si>
  <si>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</si>
  <si>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</si>
  <si>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</si>
  <si>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</si>
  <si>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</si>
  <si>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</si>
  <si>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</si>
  <si>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</si>
  <si>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</si>
  <si>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</si>
  <si>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</si>
  <si>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</si>
  <si>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</si>
  <si>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</si>
  <si>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</si>
  <si>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</si>
  <si>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</si>
  <si>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</si>
  <si>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</si>
  <si>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</si>
  <si>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</si>
  <si>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</si>
  <si>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</si>
  <si>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</si>
  <si>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</si>
  <si>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</si>
  <si>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</si>
  <si>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</si>
  <si>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</si>
  <si>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</si>
  <si>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</si>
  <si>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</si>
  <si>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</si>
  <si>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</si>
  <si>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</si>
  <si>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</si>
  <si>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</si>
  <si>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</si>
  <si>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</si>
  <si>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</si>
  <si>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</si>
  <si>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</si>
  <si>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</si>
  <si>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</si>
  <si>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</si>
  <si>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</si>
  <si>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</si>
  <si>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</si>
  <si>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</si>
  <si>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</si>
  <si>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</si>
  <si>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</si>
  <si>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</si>
  <si>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</si>
  <si>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</si>
  <si>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</si>
  <si>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</si>
  <si>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</si>
  <si>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</si>
  <si>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</si>
  <si>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</si>
  <si>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</si>
  <si>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</si>
  <si>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</si>
  <si>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</si>
  <si>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</si>
  <si>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</si>
  <si>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</si>
  <si>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</si>
  <si>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</si>
  <si>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</si>
  <si>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</si>
  <si>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</si>
  <si>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</si>
  <si>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</si>
  <si>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</si>
  <si>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</si>
  <si>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</si>
  <si>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</si>
  <si>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</si>
  <si>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</si>
  <si>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</si>
  <si>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</si>
  <si>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</si>
  <si>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</si>
  <si>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</si>
  <si>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</si>
  <si>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</si>
  <si>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</si>
  <si>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</si>
  <si>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</si>
  <si>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</si>
  <si>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</si>
  <si>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</si>
  <si>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</si>
  <si>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</si>
  <si>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</si>
  <si>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</si>
  <si>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</si>
  <si>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</si>
  <si>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</si>
  <si>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</si>
  <si>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</si>
  <si>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</si>
  <si>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</si>
  <si>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</si>
  <si>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</si>
  <si>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</si>
  <si>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</si>
  <si>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</si>
  <si>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</si>
  <si>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</si>
  <si>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</si>
  <si>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</si>
  <si>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</si>
  <si>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</si>
  <si>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</si>
  <si>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</si>
  <si>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</si>
  <si>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</si>
  <si>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</si>
  <si>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</si>
  <si>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</si>
  <si>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</si>
  <si>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</si>
  <si>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</si>
  <si>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</si>
  <si>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</si>
  <si>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</si>
  <si>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</si>
  <si>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</si>
  <si>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</si>
  <si>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</si>
  <si>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</si>
  <si>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</si>
  <si>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</si>
  <si>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</si>
  <si>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</si>
  <si>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</si>
  <si>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</si>
  <si>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</si>
  <si>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</si>
  <si>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</si>
  <si>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</si>
  <si>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</si>
  <si>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</si>
  <si>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</si>
  <si>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</si>
  <si>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</si>
  <si>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</si>
  <si>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</si>
  <si>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</si>
  <si>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</si>
  <si>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</si>
  <si>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</si>
  <si>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</si>
  <si>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</si>
  <si>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</si>
  <si>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</si>
  <si>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</si>
  <si>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</si>
  <si>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</si>
  <si>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</si>
  <si>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</si>
  <si>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</si>
  <si>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</si>
  <si>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</si>
  <si>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</si>
  <si>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</si>
  <si>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</si>
  <si>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</si>
  <si>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</si>
  <si>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</si>
  <si>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</si>
  <si>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</si>
  <si>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</si>
  <si>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</si>
  <si>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</si>
  <si>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</si>
  <si>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</si>
  <si>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</si>
  <si>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</si>
  <si>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</si>
  <si>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</si>
  <si>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</si>
  <si>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</si>
  <si>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</si>
  <si>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</si>
  <si>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</si>
  <si>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</si>
  <si>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</si>
  <si>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</si>
  <si>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</si>
  <si>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</si>
  <si>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</si>
  <si>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</si>
  <si>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</si>
  <si>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</si>
  <si>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</si>
  <si>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</si>
  <si>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</si>
  <si>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</si>
  <si>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</si>
  <si>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</si>
  <si>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</si>
  <si>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</si>
  <si>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</si>
  <si>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</si>
  <si>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</si>
  <si>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</si>
  <si>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</si>
  <si>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</si>
  <si>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</si>
  <si>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</si>
  <si>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</si>
  <si>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</si>
  <si>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</si>
  <si>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</si>
  <si>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</si>
  <si>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</si>
  <si>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</si>
  <si>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</si>
  <si>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</si>
  <si>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</si>
  <si>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</si>
  <si>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</si>
  <si>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</si>
  <si>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</si>
  <si>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</si>
  <si>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</si>
  <si>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</si>
  <si>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</si>
  <si>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</si>
  <si>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</si>
  <si>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</si>
  <si>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</si>
  <si>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</si>
  <si>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</si>
  <si>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</si>
  <si>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</si>
  <si>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</si>
  <si>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</si>
  <si>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</si>
  <si>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</si>
  <si>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</si>
  <si>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</si>
  <si>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</si>
  <si>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</si>
  <si>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</si>
  <si>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</si>
  <si>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</si>
  <si>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</si>
  <si>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</si>
  <si>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</si>
  <si>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</si>
  <si>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</si>
  <si>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</si>
  <si>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</si>
  <si>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</si>
  <si>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</si>
  <si>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</si>
  <si>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</si>
  <si>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</si>
  <si>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</si>
  <si>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</si>
  <si>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</si>
  <si>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</si>
  <si>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</si>
  <si>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</si>
  <si>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</si>
  <si>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</si>
  <si>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</si>
  <si>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</si>
  <si>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</si>
  <si>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</si>
  <si>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</si>
  <si>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</si>
  <si>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</si>
  <si>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</si>
  <si>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</si>
  <si>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</si>
  <si>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</si>
  <si>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</si>
  <si>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</si>
  <si>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</si>
  <si>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</si>
  <si>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</si>
  <si>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</si>
  <si>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</si>
  <si>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</si>
  <si>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</si>
  <si>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</si>
  <si>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</si>
  <si>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</si>
  <si>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</si>
  <si>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</si>
  <si>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</si>
  <si>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</si>
  <si>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</si>
  <si>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</si>
  <si>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</si>
  <si>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</si>
  <si>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</si>
  <si>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</si>
  <si>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</si>
  <si>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</si>
  <si>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</si>
  <si>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</si>
  <si>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</si>
  <si>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</si>
  <si>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</si>
  <si>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</si>
  <si>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</si>
  <si>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</si>
  <si>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</si>
  <si>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</si>
  <si>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</si>
  <si>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</si>
  <si>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</si>
  <si>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</si>
  <si>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</si>
  <si>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</si>
  <si>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</si>
  <si>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</si>
  <si>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</si>
  <si>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</si>
  <si>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</si>
  <si>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</si>
  <si>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</si>
  <si>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</si>
  <si>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</si>
  <si>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</si>
  <si>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</si>
  <si>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</si>
  <si>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</si>
  <si>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</si>
  <si>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</si>
  <si>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</si>
  <si>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</si>
  <si>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</si>
  <si>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</si>
  <si>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</si>
  <si>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</si>
  <si>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</si>
  <si>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</si>
  <si>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</si>
  <si>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</si>
  <si>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</si>
  <si>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</si>
  <si>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</si>
  <si>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</si>
  <si>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</si>
  <si>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</si>
  <si>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</si>
  <si>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</si>
  <si>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</si>
  <si>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</si>
  <si>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</si>
  <si>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</si>
  <si>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</si>
  <si>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</si>
  <si>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</si>
  <si>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</si>
  <si>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</si>
  <si>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</si>
  <si>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</si>
  <si>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</si>
  <si>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</si>
  <si>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</si>
  <si>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</si>
  <si>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</si>
  <si>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</si>
  <si>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</si>
  <si>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</si>
  <si>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</si>
  <si>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</si>
  <si>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</si>
  <si>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</si>
  <si>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</si>
  <si>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</si>
  <si>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</si>
  <si>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</si>
  <si>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</si>
  <si>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</si>
  <si>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</si>
  <si>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</si>
  <si>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</si>
  <si>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</si>
  <si>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</si>
  <si>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</si>
  <si>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</si>
  <si>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</si>
  <si>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</si>
  <si>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</si>
  <si>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</si>
  <si>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</si>
  <si>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</si>
  <si>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</si>
  <si>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</si>
  <si>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</si>
  <si>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</si>
  <si>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</si>
  <si>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</si>
  <si>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</si>
  <si>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</si>
  <si>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</si>
  <si>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</si>
  <si>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</si>
  <si>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</si>
  <si>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</si>
  <si>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</si>
  <si>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</si>
  <si>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</si>
  <si>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</si>
  <si>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</si>
  <si>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</si>
  <si>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</si>
  <si>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</si>
  <si>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</si>
  <si>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</si>
  <si>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</si>
  <si>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</si>
  <si>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</si>
  <si>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</si>
  <si>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</si>
  <si>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</si>
  <si>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</si>
  <si>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</si>
  <si>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</si>
  <si>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</si>
  <si>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</si>
  <si>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</si>
  <si>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</si>
  <si>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</si>
  <si>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</si>
  <si>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</si>
  <si>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</si>
  <si>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</si>
  <si>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</si>
  <si>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</si>
  <si>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</si>
  <si>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</si>
  <si>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</si>
  <si>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</si>
  <si>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</si>
  <si>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</si>
  <si>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</si>
  <si>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</si>
  <si>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</si>
  <si>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</si>
  <si>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</si>
  <si>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</si>
  <si>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</si>
  <si>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</si>
  <si>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</si>
  <si>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</si>
  <si>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</si>
  <si>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</si>
  <si>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</si>
  <si>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</si>
  <si>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</si>
  <si>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</si>
  <si>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</si>
  <si>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</si>
  <si>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</si>
  <si>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</si>
  <si>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</si>
  <si>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</si>
  <si>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</si>
  <si>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</si>
  <si>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</si>
  <si>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</si>
  <si>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</si>
  <si>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</si>
  <si>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</si>
  <si>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</si>
  <si>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</si>
  <si>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</si>
  <si>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</si>
  <si>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</si>
  <si>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</si>
  <si>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</si>
  <si>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</si>
  <si>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</si>
  <si>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</si>
  <si>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</si>
  <si>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</si>
  <si>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</si>
  <si>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</si>
  <si>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</si>
  <si>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</si>
  <si>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</si>
  <si>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</si>
  <si>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</si>
  <si>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</si>
  <si>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</si>
  <si>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</si>
  <si>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</si>
  <si>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</si>
  <si>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</si>
  <si>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</si>
  <si>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</si>
  <si>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</si>
  <si>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</si>
  <si>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</si>
  <si>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</si>
  <si>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</si>
  <si>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</si>
  <si>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</si>
  <si>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</si>
  <si>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</si>
  <si>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</si>
  <si>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</si>
  <si>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</si>
  <si>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</si>
  <si>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</si>
  <si>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</si>
  <si>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</si>
  <si>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</si>
  <si>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</si>
  <si>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</si>
  <si>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</si>
  <si>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</si>
  <si>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</si>
  <si>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</si>
  <si>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</si>
  <si>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</si>
  <si>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</si>
  <si>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</si>
  <si>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</si>
  <si>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</si>
  <si>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</si>
  <si>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</si>
  <si>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</si>
  <si>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</si>
  <si>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</si>
  <si>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</si>
  <si>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</si>
  <si>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</si>
  <si>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</si>
  <si>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</si>
  <si>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</si>
  <si>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</si>
  <si>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</si>
  <si>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</si>
  <si>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</si>
  <si>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</si>
  <si>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</si>
  <si>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</si>
  <si>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</si>
  <si>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</si>
  <si>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</si>
  <si>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</si>
  <si>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</si>
  <si>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</si>
  <si>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</si>
  <si>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</si>
  <si>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</si>
  <si>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</si>
  <si>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</si>
  <si>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</si>
  <si>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</si>
  <si>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</si>
  <si>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</si>
  <si>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</si>
  <si>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</si>
  <si>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</si>
  <si>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</si>
  <si>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</si>
  <si>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</si>
  <si>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</si>
  <si>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</si>
  <si>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</si>
  <si>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</si>
  <si>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</si>
  <si>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</si>
  <si>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</si>
  <si>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</si>
  <si>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</si>
  <si>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</si>
  <si>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</si>
  <si>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</si>
  <si>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</si>
  <si>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</si>
  <si>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</si>
  <si>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</si>
  <si>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</si>
  <si>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</si>
  <si>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</si>
  <si>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</si>
  <si>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</si>
  <si>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</si>
  <si>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</si>
  <si>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</si>
  <si>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</si>
  <si>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</si>
  <si>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</si>
  <si>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</si>
  <si>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</si>
  <si>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</si>
  <si>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</si>
  <si>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</si>
  <si>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</si>
  <si>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</si>
  <si>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</si>
  <si>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</si>
  <si>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</si>
  <si>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</si>
  <si>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</si>
  <si>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</si>
  <si>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</si>
  <si>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</si>
  <si>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</si>
  <si>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</si>
  <si>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</si>
  <si>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</si>
  <si>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</si>
  <si>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</si>
  <si>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</si>
  <si>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</si>
  <si>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</si>
  <si>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</si>
  <si>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</si>
  <si>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</si>
  <si>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</si>
  <si>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</si>
  <si>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</si>
  <si>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</si>
  <si>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</si>
  <si>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</si>
  <si>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</si>
  <si>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</si>
  <si>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</si>
  <si>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</si>
  <si>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</si>
  <si>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</si>
  <si>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</si>
  <si>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</si>
  <si>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</si>
  <si>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</si>
  <si>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</si>
  <si>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</si>
  <si>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</si>
  <si>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</si>
  <si>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</si>
  <si>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</si>
  <si>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</si>
  <si>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</si>
  <si>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</si>
  <si>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</si>
  <si>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</si>
  <si>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</si>
  <si>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</si>
  <si>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</si>
  <si>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</si>
  <si>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</si>
  <si>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</si>
  <si>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</si>
  <si>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</si>
  <si>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</si>
  <si>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</si>
  <si>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</si>
  <si>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</si>
  <si>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</si>
  <si>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</si>
  <si>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</si>
  <si>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</si>
  <si>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</si>
  <si>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</si>
  <si>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</si>
  <si>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</si>
  <si>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</si>
  <si>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</si>
  <si>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</si>
  <si>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</si>
  <si>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</si>
  <si>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</si>
  <si>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</si>
  <si>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</si>
  <si>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</si>
  <si>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</si>
  <si>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</si>
  <si>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</si>
  <si>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</si>
  <si>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</si>
  <si>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</si>
  <si>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</si>
  <si>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</si>
  <si>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</si>
  <si>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</si>
  <si>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</si>
  <si>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</si>
  <si>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</si>
  <si>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</si>
  <si>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</si>
  <si>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</si>
  <si>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</si>
  <si>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</si>
  <si>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</si>
  <si>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</si>
  <si>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</si>
  <si>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</si>
  <si>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</si>
  <si>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</si>
  <si>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</si>
  <si>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</si>
  <si>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</si>
  <si>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</si>
  <si>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</si>
  <si>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</si>
  <si>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</si>
  <si>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</si>
  <si>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</si>
  <si>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</si>
  <si>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</si>
  <si>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</si>
  <si>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</si>
  <si>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</si>
  <si>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</si>
  <si>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</si>
  <si>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</si>
  <si>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</si>
  <si>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</si>
  <si>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</si>
  <si>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</si>
  <si>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</si>
  <si>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</si>
  <si>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</si>
  <si>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</si>
  <si>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</si>
  <si>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</si>
  <si>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</si>
  <si>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</si>
  <si>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</si>
  <si>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</si>
  <si>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</si>
  <si>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</si>
  <si>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</si>
  <si>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</si>
  <si>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</si>
  <si>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</si>
  <si>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</si>
  <si>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</si>
  <si>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</si>
  <si>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</si>
  <si>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</si>
  <si>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</si>
  <si>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</si>
  <si>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</si>
  <si>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</si>
  <si>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</si>
  <si>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</si>
  <si>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</si>
  <si>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</si>
  <si>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</si>
  <si>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</si>
  <si>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</si>
  <si>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</si>
  <si>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</si>
  <si>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</si>
  <si>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</si>
  <si>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</si>
  <si>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</si>
  <si>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</si>
  <si>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</si>
  <si>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</si>
  <si>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</si>
  <si>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</si>
  <si>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</si>
  <si>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</si>
  <si>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</si>
  <si>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</si>
  <si>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</si>
  <si>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</si>
  <si>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</si>
  <si>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</si>
  <si>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</si>
  <si>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</si>
  <si>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</si>
  <si>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</si>
  <si>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</si>
  <si>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</si>
  <si>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</si>
  <si>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</si>
  <si>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</si>
  <si>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</si>
  <si>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</si>
  <si>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</si>
  <si>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</si>
  <si>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</si>
  <si>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</si>
  <si>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</si>
  <si>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</si>
  <si>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</si>
  <si>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</si>
  <si>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</si>
  <si>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</si>
  <si>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</si>
  <si>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</si>
  <si>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</si>
  <si>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</si>
  <si>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</si>
  <si>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</si>
  <si>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</si>
  <si>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</si>
  <si>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</si>
  <si>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</si>
  <si>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</si>
  <si>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</si>
  <si>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</si>
  <si>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</si>
  <si>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</si>
  <si>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</si>
  <si>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</si>
  <si>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</si>
  <si>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</si>
  <si>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</si>
  <si>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</si>
  <si>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</si>
  <si>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</si>
  <si>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</si>
  <si>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</si>
  <si>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</si>
  <si>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</si>
  <si>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</si>
  <si>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</si>
  <si>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</si>
  <si>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</si>
  <si>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</si>
  <si>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</si>
  <si>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</si>
  <si>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</si>
  <si>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</si>
  <si>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</si>
  <si>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</si>
  <si>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</si>
  <si>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</si>
  <si>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</si>
  <si>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</si>
  <si>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</si>
  <si>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</si>
  <si>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</si>
  <si>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</si>
  <si>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</si>
  <si>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</si>
  <si>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</si>
  <si>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</si>
  <si>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</si>
  <si>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</si>
  <si>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</si>
  <si>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</si>
  <si>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</si>
  <si>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</si>
  <si>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</si>
  <si>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</si>
  <si>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</si>
  <si>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</si>
  <si>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</si>
  <si>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</si>
  <si>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</si>
  <si>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</si>
  <si>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</si>
  <si>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</si>
  <si>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</si>
  <si>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</si>
  <si>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</si>
  <si>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</si>
  <si>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</si>
  <si>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</si>
  <si>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</si>
  <si>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</si>
  <si>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</si>
  <si>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</si>
  <si>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</si>
  <si>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</si>
  <si>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</si>
  <si>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</si>
  <si>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</si>
  <si>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</si>
  <si>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</si>
  <si>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</si>
  <si>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</si>
  <si>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</si>
  <si>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</si>
  <si>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</si>
  <si>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</si>
  <si>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</si>
  <si>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</si>
  <si>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</si>
  <si>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</si>
  <si>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</si>
  <si>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</si>
  <si>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</si>
  <si>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</si>
  <si>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</si>
  <si>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</si>
  <si>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</si>
  <si>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</si>
  <si>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</si>
  <si>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</si>
  <si>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</si>
  <si>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</si>
  <si>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</si>
  <si>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</si>
  <si>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</si>
  <si>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</si>
  <si>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</si>
  <si>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</si>
  <si>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</si>
  <si>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</si>
  <si>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</si>
  <si>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</si>
  <si>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</si>
  <si>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</si>
  <si>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</si>
  <si>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</si>
  <si>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</si>
  <si>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</si>
  <si>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</si>
  <si>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</si>
  <si>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</si>
  <si>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</si>
  <si>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</si>
  <si>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</si>
  <si>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</si>
  <si>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</si>
  <si>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</si>
  <si>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</si>
  <si>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</si>
  <si>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</si>
  <si>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</si>
  <si>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</si>
  <si>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</si>
  <si>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</si>
  <si>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</si>
  <si>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</si>
  <si>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</si>
  <si>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</si>
  <si>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</si>
  <si>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</si>
  <si>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</si>
  <si>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</si>
  <si>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</si>
  <si>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</si>
  <si>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</si>
  <si>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</si>
  <si>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</si>
  <si>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</si>
  <si>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</si>
  <si>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</si>
  <si>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</si>
  <si>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</si>
  <si>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</si>
  <si>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</si>
  <si>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</si>
  <si>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</si>
  <si>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</si>
  <si>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</si>
  <si>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</si>
  <si>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</si>
  <si>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</si>
  <si>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</si>
  <si>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</si>
  <si>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</si>
  <si>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</si>
  <si>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</si>
  <si>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</si>
  <si>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</si>
  <si>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</si>
  <si>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</si>
  <si>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</si>
  <si>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</si>
  <si>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</si>
  <si>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</si>
  <si>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</si>
  <si>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</si>
  <si>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</si>
  <si>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</si>
  <si>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</si>
  <si>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</si>
  <si>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</si>
  <si>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</si>
  <si>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</si>
  <si>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</si>
  <si>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</si>
  <si>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</si>
  <si>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</si>
  <si>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</si>
  <si>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</si>
  <si>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</si>
  <si>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</si>
  <si>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</si>
  <si>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</si>
  <si>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</si>
  <si>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</si>
  <si>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</si>
  <si>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</si>
  <si>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</si>
  <si>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</si>
  <si>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</si>
  <si>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</si>
  <si>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</si>
  <si>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</si>
  <si>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</si>
  <si>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</si>
  <si>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</si>
  <si>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</si>
  <si>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</si>
  <si>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</si>
  <si>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</si>
  <si>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</si>
  <si>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</si>
  <si>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</si>
  <si>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</si>
  <si>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</si>
  <si>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</si>
  <si>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</si>
  <si>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</si>
  <si>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</si>
  <si>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</si>
  <si>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</si>
  <si>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</si>
  <si>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</si>
  <si>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</si>
  <si>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</si>
  <si>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</si>
  <si>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</si>
  <si>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</si>
  <si>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</si>
  <si>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</si>
  <si>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</si>
  <si>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</si>
  <si>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</si>
  <si>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</si>
  <si>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</si>
  <si>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</si>
  <si>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</si>
  <si>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</si>
  <si>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</si>
  <si>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</si>
  <si>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</si>
  <si>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</si>
  <si>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</si>
  <si>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</si>
  <si>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</si>
  <si>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</si>
  <si>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</si>
  <si>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</si>
  <si>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</si>
  <si>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</si>
  <si>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</si>
  <si>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</si>
  <si>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</si>
  <si>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</si>
  <si>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</si>
  <si>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</si>
  <si>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</si>
  <si>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</si>
  <si>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</si>
  <si>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</si>
  <si>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</si>
  <si>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</si>
  <si>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</si>
  <si>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</si>
  <si>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</si>
  <si>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</si>
  <si>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</si>
  <si>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</si>
  <si>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</si>
  <si>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</si>
  <si>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</si>
  <si>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</si>
  <si>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</si>
  <si>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</si>
  <si>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</si>
  <si>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</si>
  <si>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</si>
  <si>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</si>
  <si>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</si>
  <si>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</si>
  <si>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</si>
  <si>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</si>
  <si>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</si>
  <si>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</si>
  <si>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</si>
  <si>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</si>
  <si>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</si>
  <si>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</si>
  <si>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</si>
  <si>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</si>
  <si>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</si>
  <si>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</si>
  <si>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</si>
  <si>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</si>
  <si>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</si>
  <si>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</si>
  <si>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</si>
  <si>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</si>
  <si>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</si>
  <si>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</si>
  <si>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</si>
  <si>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</si>
  <si>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</si>
  <si>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</si>
  <si>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</si>
  <si>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</si>
  <si>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</si>
  <si>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</si>
  <si>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</si>
  <si>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</si>
  <si>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</si>
  <si>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</si>
  <si>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</si>
  <si>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</si>
  <si>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</si>
  <si>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</si>
  <si>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</si>
  <si>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</si>
  <si>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</si>
  <si>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</si>
  <si>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</si>
  <si>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</si>
  <si>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</si>
  <si>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</si>
  <si>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</si>
  <si>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</si>
  <si>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</si>
  <si>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</si>
  <si>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</si>
  <si>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</si>
  <si>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</si>
  <si>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</si>
  <si>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</si>
  <si>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</si>
  <si>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</si>
  <si>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</si>
  <si>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</si>
  <si>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</si>
  <si>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</si>
  <si>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</si>
  <si>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</si>
  <si>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</si>
  <si>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</si>
  <si>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</si>
  <si>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</si>
  <si>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</si>
  <si>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</si>
  <si>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</si>
  <si>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</si>
  <si>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</si>
  <si>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</si>
  <si>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</si>
  <si>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</si>
  <si>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</si>
  <si>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</si>
  <si>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</si>
  <si>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</si>
  <si>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</si>
  <si>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</si>
  <si>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</si>
  <si>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</si>
  <si>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</si>
  <si>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</si>
  <si>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</si>
  <si>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</si>
  <si>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</si>
  <si>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</si>
  <si>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</si>
  <si>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</si>
  <si>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</si>
  <si>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</si>
  <si>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</si>
  <si>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</si>
  <si>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</si>
  <si>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</si>
  <si>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</si>
  <si>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</si>
  <si>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</si>
  <si>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</si>
  <si>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</si>
  <si>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</si>
  <si>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</si>
  <si>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</si>
  <si>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</si>
  <si>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</si>
  <si>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</si>
  <si>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</si>
  <si>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</si>
  <si>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</si>
  <si>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</si>
  <si>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</si>
  <si>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</si>
  <si>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</si>
  <si>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</si>
  <si>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</si>
  <si>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</si>
  <si>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</si>
  <si>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</si>
  <si>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</si>
  <si>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</si>
  <si>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</si>
  <si>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</si>
  <si>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</si>
  <si>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</si>
  <si>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</si>
  <si>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</si>
  <si>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</si>
  <si>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</si>
  <si>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</si>
  <si>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</si>
  <si>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</si>
  <si>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</si>
  <si>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</si>
  <si>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</si>
  <si>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</si>
  <si>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</si>
  <si>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</si>
  <si>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</si>
  <si>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</si>
  <si>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</si>
  <si>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</si>
  <si>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</si>
  <si>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</si>
  <si>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</si>
  <si>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</si>
  <si>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</si>
  <si>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</si>
  <si>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</si>
  <si>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</si>
  <si>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</si>
  <si>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</si>
  <si>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</si>
  <si>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</si>
  <si>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</si>
  <si>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</si>
  <si>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</si>
  <si>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</si>
  <si>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</si>
  <si>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</si>
  <si>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</si>
  <si>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</si>
  <si>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</si>
  <si>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</si>
  <si>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</si>
  <si>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</si>
  <si>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</si>
  <si>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</si>
  <si>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</si>
  <si>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</si>
  <si>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</si>
  <si>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</si>
  <si>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</si>
  <si>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</si>
  <si>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</si>
  <si>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</si>
  <si>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</si>
  <si>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</si>
  <si>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</si>
  <si>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</si>
  <si>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</si>
  <si>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</si>
  <si>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</si>
  <si>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</si>
  <si>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</si>
  <si>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</si>
  <si>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</si>
  <si>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</si>
  <si>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</si>
  <si>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</si>
  <si>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</si>
  <si>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</si>
  <si>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</si>
  <si>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</si>
  <si>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</si>
  <si>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</si>
  <si>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</si>
  <si>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</si>
  <si>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</si>
  <si>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</si>
  <si>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</si>
  <si>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</si>
  <si>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</si>
  <si>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</si>
  <si>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</si>
  <si>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</si>
  <si>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</si>
  <si>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</si>
  <si>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</si>
  <si>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</si>
  <si>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</si>
  <si>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</si>
  <si>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</si>
  <si>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</si>
  <si>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</si>
  <si>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</si>
  <si>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</si>
  <si>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</si>
  <si>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</si>
  <si>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</si>
  <si>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</si>
  <si>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</si>
  <si>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</si>
  <si>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</si>
  <si>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</si>
  <si>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</si>
  <si>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</si>
  <si>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</si>
  <si>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</si>
  <si>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</si>
  <si>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</si>
  <si>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</si>
  <si>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</si>
  <si>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</si>
  <si>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</si>
  <si>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</si>
  <si>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</si>
  <si>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</si>
  <si>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</si>
  <si>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</si>
  <si>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</si>
  <si>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</si>
  <si>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</si>
  <si>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</si>
  <si>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</si>
  <si>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</si>
  <si>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</si>
  <si>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</si>
  <si>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</si>
  <si>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</si>
  <si>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</si>
  <si>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</si>
  <si>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</si>
  <si>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</si>
  <si>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</si>
  <si>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</si>
  <si>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</si>
  <si>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</si>
  <si>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</si>
  <si>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</si>
  <si>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</si>
  <si>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</si>
  <si>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</si>
  <si>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</si>
  <si>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</si>
  <si>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</si>
  <si>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</si>
  <si>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</si>
  <si>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</si>
  <si>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</si>
  <si>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</si>
  <si>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</si>
  <si>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</si>
  <si>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</si>
  <si>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</si>
  <si>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</si>
  <si>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</si>
  <si>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</si>
  <si>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</si>
  <si>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</si>
  <si>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</si>
  <si>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</si>
  <si>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</si>
  <si>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</si>
  <si>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</si>
  <si>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</si>
  <si>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</si>
  <si>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</si>
  <si>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</si>
  <si>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</si>
  <si>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</si>
  <si>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</si>
  <si>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</si>
  <si>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</si>
  <si>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</si>
  <si>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</si>
  <si>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</si>
  <si>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</si>
  <si>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</si>
  <si>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</si>
  <si>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</si>
  <si>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</si>
  <si>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</si>
  <si>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</si>
  <si>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</si>
  <si>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</si>
  <si>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</si>
  <si>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</si>
  <si>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</si>
  <si>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</si>
  <si>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</si>
  <si>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</si>
  <si>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</si>
  <si>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</si>
  <si>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</si>
  <si>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</si>
  <si>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</si>
  <si>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</si>
  <si>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</si>
  <si>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</si>
  <si>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</si>
  <si>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</si>
  <si>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</si>
  <si>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</si>
  <si>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</si>
  <si>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</si>
  <si>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</si>
  <si>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</si>
  <si>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</si>
  <si>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</si>
  <si>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</si>
  <si>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</si>
  <si>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</si>
  <si>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</si>
  <si>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</si>
  <si>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</si>
  <si>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</si>
  <si>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</si>
  <si>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</si>
  <si>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</si>
  <si>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</si>
  <si>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</si>
  <si>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</si>
  <si>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</si>
  <si>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</si>
  <si>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</si>
  <si>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</si>
  <si>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</si>
  <si>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</si>
  <si>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</si>
  <si>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</si>
  <si>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</si>
  <si>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</si>
  <si>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</si>
  <si>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</si>
  <si>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</si>
  <si>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</si>
  <si>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</si>
  <si>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</si>
  <si>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</si>
  <si>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</si>
  <si>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</si>
  <si>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</si>
  <si>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</si>
  <si>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</si>
  <si>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</si>
  <si>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</si>
  <si>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</si>
  <si>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</si>
  <si>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</si>
  <si>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</si>
  <si>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</si>
  <si>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</si>
  <si>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</si>
  <si>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</si>
  <si>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</si>
  <si>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</si>
  <si>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</si>
  <si>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</si>
  <si>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</si>
  <si>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</si>
  <si>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</si>
  <si>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</si>
  <si>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</si>
  <si>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</si>
  <si>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</si>
  <si>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</si>
  <si>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</si>
  <si>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</si>
  <si>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</si>
  <si>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</si>
  <si>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</si>
  <si>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</si>
  <si>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</si>
  <si>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</si>
  <si>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</si>
  <si>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</si>
  <si>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</si>
  <si>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</si>
  <si>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</si>
  <si>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</si>
  <si>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</si>
  <si>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</si>
  <si>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</si>
  <si>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</si>
  <si>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</si>
  <si>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</si>
  <si>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</si>
  <si>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</si>
  <si>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</si>
  <si>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</si>
  <si>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</si>
  <si>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</si>
  <si>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</si>
  <si>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</si>
  <si>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</si>
  <si>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</si>
  <si>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</si>
  <si>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</si>
  <si>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</si>
  <si>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</si>
  <si>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</si>
  <si>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</si>
  <si>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</si>
  <si>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</si>
  <si>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</si>
  <si>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</si>
  <si>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</si>
  <si>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</si>
  <si>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</si>
  <si>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</si>
  <si>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</si>
  <si>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</si>
  <si>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</si>
  <si>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</si>
  <si>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</si>
  <si>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</si>
  <si>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</si>
  <si>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</si>
  <si>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</si>
  <si>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</si>
  <si>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</si>
  <si>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</si>
  <si>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</si>
  <si>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</si>
  <si>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</si>
  <si>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</si>
  <si>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</si>
  <si>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</si>
  <si>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</si>
  <si>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</si>
  <si>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</si>
  <si>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</si>
  <si>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</si>
  <si>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</si>
  <si>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</si>
  <si>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</si>
  <si>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</si>
  <si>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</si>
  <si>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</si>
  <si>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</si>
  <si>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</si>
  <si>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</si>
  <si>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</si>
  <si>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</si>
  <si>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</si>
  <si>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</si>
  <si>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</si>
  <si>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</si>
  <si>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</si>
  <si>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</si>
  <si>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</si>
  <si>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</si>
  <si>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</si>
  <si>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</si>
  <si>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</si>
  <si>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</si>
  <si>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</si>
  <si>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</si>
  <si>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</si>
  <si>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</si>
  <si>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</si>
  <si>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</si>
  <si>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</si>
  <si>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</si>
  <si>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</si>
  <si>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</si>
  <si>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</si>
  <si>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</si>
  <si>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</si>
  <si>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</si>
  <si>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</si>
  <si>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</si>
  <si>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</si>
  <si>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</si>
  <si>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</si>
  <si>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</si>
  <si>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</si>
  <si>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</si>
  <si>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</si>
  <si>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</si>
  <si>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</si>
  <si>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</si>
  <si>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</si>
  <si>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</si>
  <si>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</si>
  <si>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</si>
  <si>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</si>
  <si>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</si>
  <si>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</si>
  <si>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</si>
  <si>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</si>
  <si>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</si>
  <si>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</si>
  <si>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</si>
  <si>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</si>
  <si>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</si>
  <si>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</si>
  <si>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</si>
  <si>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</si>
  <si>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</si>
  <si>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</si>
  <si>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</si>
  <si>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</si>
  <si>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</si>
  <si>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</si>
  <si>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</si>
  <si>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</si>
  <si>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</si>
  <si>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</si>
  <si>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</si>
  <si>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</si>
  <si>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</si>
  <si>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</si>
  <si>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</si>
  <si>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</si>
  <si>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</si>
  <si>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</si>
  <si>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</si>
  <si>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</si>
  <si>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</si>
  <si>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</si>
  <si>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</si>
  <si>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</si>
  <si>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</si>
  <si>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</si>
  <si>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</si>
  <si>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</si>
  <si>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</si>
  <si>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</si>
  <si>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</si>
  <si>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</si>
  <si>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</si>
  <si>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</si>
  <si>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</si>
  <si>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</si>
  <si>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</si>
  <si>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</si>
  <si>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</si>
  <si>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</si>
  <si>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</si>
  <si>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</si>
  <si>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</si>
  <si>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</si>
  <si>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</si>
  <si>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</si>
  <si>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</si>
  <si>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</si>
  <si>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</si>
  <si>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</si>
  <si>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</si>
  <si>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</si>
  <si>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</si>
  <si>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</si>
  <si>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</si>
  <si>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</si>
  <si>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</si>
  <si>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</si>
  <si>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</si>
  <si>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</si>
  <si>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</si>
  <si>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</si>
  <si>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</si>
  <si>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</si>
  <si>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</si>
  <si>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</si>
  <si>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</si>
  <si>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</si>
  <si>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</si>
  <si>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</si>
  <si>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</si>
  <si>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</si>
  <si>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</si>
  <si>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</si>
  <si>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</si>
  <si>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</si>
  <si>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</si>
  <si>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</si>
  <si>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</si>
  <si>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</si>
  <si>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</si>
  <si>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</si>
  <si>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</si>
  <si>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</si>
  <si>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</si>
  <si>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</si>
  <si>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</si>
  <si>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</si>
  <si>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</si>
  <si>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</si>
  <si>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</si>
  <si>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</si>
  <si>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</si>
  <si>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</si>
  <si>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</si>
  <si>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</si>
  <si>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</si>
  <si>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</si>
  <si>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</si>
  <si>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</si>
  <si>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</si>
  <si>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</si>
  <si>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</si>
  <si>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</si>
  <si>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</si>
  <si>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</si>
  <si>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</si>
  <si>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</si>
  <si>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</si>
  <si>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</si>
  <si>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</si>
  <si>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</si>
  <si>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</si>
  <si>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</si>
  <si>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</si>
  <si>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</si>
  <si>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</si>
  <si>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</si>
  <si>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</si>
  <si>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</si>
  <si>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</si>
  <si>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</si>
  <si>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</si>
  <si>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</si>
  <si>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</si>
  <si>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</si>
  <si>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</si>
  <si>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</si>
  <si>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</si>
  <si>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</si>
  <si>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</si>
  <si>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</si>
  <si>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</si>
  <si>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</si>
  <si>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</si>
  <si>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</si>
  <si>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</si>
  <si>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</si>
  <si>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</si>
  <si>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</si>
  <si>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</si>
  <si>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</si>
  <si>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</si>
  <si>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</si>
  <si>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</si>
  <si>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</si>
  <si>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</si>
  <si>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</si>
  <si>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</si>
  <si>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</si>
  <si>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</si>
  <si>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</si>
  <si>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</si>
  <si>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</si>
  <si>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</si>
  <si>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</si>
  <si>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</si>
  <si>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</si>
  <si>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</si>
  <si>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</si>
  <si>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</si>
  <si>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</si>
  <si>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</si>
  <si>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</si>
  <si>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</si>
  <si>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</si>
  <si>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</si>
  <si>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</si>
  <si>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</si>
  <si>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</si>
  <si>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</si>
  <si>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</si>
  <si>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</si>
  <si>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</si>
  <si>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</si>
  <si>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</si>
  <si>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</si>
  <si>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</si>
  <si>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</si>
  <si>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</si>
  <si>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</si>
  <si>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</si>
  <si>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</si>
  <si>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</si>
  <si>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</si>
  <si>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</si>
  <si>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</si>
  <si>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</si>
  <si>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</si>
  <si>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</si>
  <si>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</si>
  <si>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</si>
  <si>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</si>
  <si>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</si>
  <si>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</si>
  <si>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</si>
  <si>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</si>
  <si>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</si>
  <si>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</si>
  <si>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</si>
  <si>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</si>
  <si>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</si>
  <si>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</si>
  <si>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</si>
  <si>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</si>
  <si>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</si>
  <si>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</si>
  <si>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</si>
  <si>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</si>
  <si>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</si>
  <si>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</si>
  <si>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</si>
  <si>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</si>
  <si>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</si>
  <si>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</si>
  <si>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</si>
  <si>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</si>
  <si>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</si>
  <si>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</si>
  <si>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</si>
  <si>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</si>
  <si>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</si>
  <si>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</si>
  <si>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</si>
  <si>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</si>
  <si>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</si>
  <si>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</si>
  <si>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</si>
  <si>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</si>
  <si>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</si>
  <si>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</si>
  <si>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</si>
  <si>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</si>
  <si>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</si>
  <si>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</si>
  <si>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</si>
  <si>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</si>
  <si>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</si>
  <si>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</si>
  <si>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</si>
  <si>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</si>
  <si>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</si>
  <si>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</si>
  <si>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</si>
  <si>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</si>
  <si>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</si>
  <si>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</si>
  <si>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</si>
  <si>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</si>
  <si>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</si>
  <si>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</si>
  <si>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</si>
  <si>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</si>
  <si>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</si>
  <si>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</si>
  <si>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</si>
  <si>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</si>
  <si>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</si>
  <si>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</si>
  <si>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</si>
  <si>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</si>
  <si>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</si>
  <si>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</si>
  <si>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</si>
  <si>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</si>
  <si>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</si>
  <si>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</si>
  <si>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</si>
  <si>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</si>
  <si>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</si>
  <si>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</si>
  <si>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</si>
  <si>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</si>
  <si>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</si>
  <si>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</si>
  <si>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</si>
  <si>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</si>
  <si>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</si>
  <si>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</si>
  <si>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</si>
  <si>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</si>
  <si>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</si>
  <si>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</si>
  <si>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</si>
  <si>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</si>
  <si>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</si>
  <si>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</si>
  <si>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</si>
  <si>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</si>
  <si>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</si>
  <si>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</si>
  <si>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</si>
  <si>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</si>
  <si>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</si>
  <si>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</si>
  <si>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</si>
  <si>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</si>
  <si>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</si>
  <si>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</si>
  <si>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</si>
  <si>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</si>
  <si>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</si>
  <si>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</si>
  <si>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</si>
  <si>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</si>
  <si>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</si>
  <si>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</si>
  <si>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</si>
  <si>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</si>
  <si>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</si>
  <si>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</si>
  <si>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</si>
  <si>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</si>
  <si>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</si>
  <si>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</si>
  <si>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</si>
  <si>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</si>
  <si>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</si>
  <si>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</si>
  <si>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</si>
  <si>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</si>
  <si>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</si>
  <si>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</si>
  <si>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</si>
  <si>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</si>
  <si>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</si>
  <si>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</si>
  <si>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</si>
  <si>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</si>
  <si>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</si>
  <si>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</si>
  <si>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</si>
  <si>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</si>
  <si>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</si>
  <si>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</si>
  <si>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</si>
  <si>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</si>
  <si>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</si>
  <si>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</si>
  <si>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</si>
  <si>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</si>
  <si>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</si>
  <si>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</si>
  <si>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</si>
  <si>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</si>
  <si>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</si>
  <si>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</si>
  <si>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</si>
  <si>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</si>
  <si>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</si>
  <si>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</si>
  <si>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</si>
  <si>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</si>
  <si>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</si>
  <si>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</si>
  <si>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</si>
  <si>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</si>
  <si>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</si>
  <si>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</si>
  <si>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</si>
  <si>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</si>
  <si>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</si>
  <si>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</si>
  <si>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</si>
  <si>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</si>
  <si>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</si>
  <si>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</si>
  <si>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</si>
  <si>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</si>
  <si>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</si>
  <si>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</si>
  <si>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</si>
  <si>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</si>
  <si>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</si>
  <si>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</si>
  <si>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</si>
  <si>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</si>
  <si>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</si>
  <si>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</si>
  <si>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</si>
  <si>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</si>
  <si>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</si>
  <si>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</si>
  <si>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</si>
  <si>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</si>
  <si>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</si>
  <si>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</si>
  <si>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</si>
  <si>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</si>
  <si>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</si>
  <si>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</si>
  <si>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</si>
  <si>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</si>
  <si>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</si>
  <si>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</si>
  <si>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</si>
  <si>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</si>
  <si>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</si>
  <si>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</si>
  <si>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</si>
  <si>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</si>
  <si>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</si>
  <si>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</si>
  <si>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</si>
  <si>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</si>
  <si>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</si>
  <si>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</si>
  <si>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</si>
  <si>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</si>
  <si>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</si>
  <si>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</si>
  <si>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</si>
  <si>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</si>
  <si>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</si>
  <si>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</si>
  <si>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</si>
  <si>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</si>
  <si>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</si>
  <si>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</si>
  <si>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</si>
  <si>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</si>
  <si>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</si>
  <si>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</si>
  <si>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</si>
  <si>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</si>
  <si>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</si>
  <si>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</si>
  <si>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</si>
  <si>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</si>
  <si>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</si>
  <si>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</si>
  <si>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</si>
  <si>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</si>
  <si>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</si>
  <si>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</si>
  <si>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</si>
  <si>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</si>
  <si>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</si>
  <si>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</si>
  <si>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</si>
  <si>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</si>
  <si>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</si>
  <si>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</si>
  <si>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</si>
  <si>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</si>
  <si>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</si>
  <si>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</si>
  <si>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</si>
  <si>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</si>
  <si>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</si>
  <si>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</si>
  <si>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</si>
  <si>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</si>
  <si>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</si>
  <si>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</si>
  <si>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</si>
  <si>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</si>
  <si>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</si>
  <si>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</si>
  <si>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</si>
  <si>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</si>
  <si>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</si>
  <si>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</si>
  <si>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</si>
  <si>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</si>
  <si>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</si>
  <si>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</si>
  <si>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</si>
  <si>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</si>
  <si>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</si>
  <si>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</si>
  <si>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</si>
  <si>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</si>
  <si>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</si>
  <si>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</si>
  <si>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</si>
  <si>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</si>
  <si>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</si>
  <si>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</si>
  <si>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</si>
  <si>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</si>
  <si>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</si>
  <si>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</si>
  <si>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</si>
  <si>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</si>
  <si>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</si>
  <si>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</si>
  <si>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</si>
  <si>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</si>
  <si>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</si>
  <si>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</si>
  <si>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</si>
  <si>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</si>
  <si>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</si>
  <si>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</si>
  <si>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</si>
  <si>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</si>
  <si>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</si>
  <si>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</si>
  <si>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</si>
  <si>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</si>
  <si>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</si>
  <si>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</si>
  <si>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</si>
  <si>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</si>
  <si>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</si>
  <si>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</si>
  <si>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</si>
  <si>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</si>
  <si>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</si>
  <si>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</si>
  <si>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</si>
  <si>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</si>
  <si>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</si>
  <si>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</si>
  <si>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</si>
  <si>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</si>
  <si>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</si>
  <si>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</si>
  <si>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</si>
  <si>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</si>
  <si>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</si>
  <si>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</si>
  <si>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</si>
  <si>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</si>
  <si>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</si>
  <si>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</si>
  <si>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</si>
  <si>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</si>
  <si>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</si>
  <si>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</si>
  <si>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</si>
  <si>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</si>
  <si>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</si>
  <si>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</si>
  <si>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</si>
  <si>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</si>
  <si>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</si>
  <si>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</si>
  <si>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</si>
  <si>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</si>
  <si>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</si>
  <si>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</si>
  <si>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</si>
  <si>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</si>
  <si>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</si>
  <si>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</si>
  <si>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</si>
  <si>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</si>
  <si>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</si>
  <si>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</si>
  <si>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</si>
  <si>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</si>
  <si>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</si>
  <si>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</si>
  <si>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</si>
  <si>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</si>
  <si>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</si>
  <si>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</si>
  <si>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</si>
  <si>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</si>
  <si>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</si>
  <si>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</si>
  <si>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</si>
  <si>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</si>
  <si>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</si>
  <si>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</si>
  <si>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</si>
  <si>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</si>
  <si>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</si>
  <si>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</si>
  <si>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</si>
  <si>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</si>
  <si>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</si>
  <si>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</si>
  <si>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</si>
  <si>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</si>
  <si>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</si>
  <si>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</si>
  <si>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</si>
  <si>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</si>
  <si>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</si>
  <si>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</si>
  <si>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</si>
  <si>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</si>
  <si>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</si>
  <si>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</si>
  <si>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</si>
  <si>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</si>
  <si>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</si>
  <si>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</si>
  <si>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</si>
  <si>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</si>
  <si>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</si>
  <si>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</si>
  <si>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</si>
  <si>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</si>
  <si>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</si>
  <si>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</si>
  <si>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</si>
  <si>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</si>
  <si>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</si>
  <si>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</si>
  <si>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</si>
  <si>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</si>
  <si>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</si>
  <si>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</si>
  <si>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</si>
  <si>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</si>
  <si>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</si>
  <si>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</si>
  <si>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</si>
  <si>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</si>
  <si>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</si>
  <si>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</si>
  <si>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</si>
  <si>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</si>
  <si>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</si>
  <si>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</si>
  <si>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</si>
  <si>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</si>
  <si>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</si>
  <si>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</si>
  <si>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</si>
  <si>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</si>
  <si>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</si>
  <si>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</si>
  <si>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</si>
  <si>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</si>
  <si>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</si>
  <si>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</si>
  <si>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</si>
  <si>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</si>
  <si>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</si>
  <si>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</si>
  <si>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</si>
  <si>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</si>
  <si>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</si>
  <si>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</si>
  <si>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</si>
  <si>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</si>
  <si>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</si>
  <si>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</si>
  <si>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</si>
  <si>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</si>
  <si>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</si>
  <si>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</si>
  <si>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</si>
  <si>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</si>
  <si>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</si>
  <si>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</si>
  <si>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</si>
  <si>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</si>
  <si>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</si>
  <si>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</si>
  <si>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</si>
  <si>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</si>
  <si>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</si>
  <si>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</si>
  <si>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</si>
  <si>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</si>
  <si>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</si>
  <si>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</si>
  <si>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</si>
  <si>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</si>
  <si>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</si>
  <si>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</si>
  <si>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</si>
  <si>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</si>
  <si>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</si>
  <si>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</si>
  <si>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</si>
  <si>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</si>
  <si>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</si>
  <si>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</si>
  <si>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</si>
  <si>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</si>
  <si>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</si>
  <si>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</si>
  <si>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</si>
  <si>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</si>
  <si>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</si>
  <si>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</si>
  <si>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</si>
  <si>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</si>
  <si>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</si>
  <si>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</si>
  <si>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</si>
  <si>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</si>
  <si>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</si>
  <si>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</si>
  <si>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</si>
  <si>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</si>
  <si>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</si>
  <si>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</si>
  <si>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</si>
  <si>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</si>
  <si>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</si>
  <si>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</si>
  <si>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</si>
  <si>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</si>
  <si>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</si>
  <si>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</si>
  <si>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</si>
  <si>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</si>
  <si>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</si>
  <si>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</si>
  <si>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</si>
  <si>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</si>
  <si>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</si>
  <si>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</si>
  <si>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</si>
  <si>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</si>
  <si>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</si>
  <si>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</si>
  <si>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</si>
  <si>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</si>
  <si>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</si>
  <si>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</si>
  <si>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</si>
  <si>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</si>
  <si>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</si>
  <si>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</si>
  <si>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</si>
  <si>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</si>
  <si>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</si>
  <si>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</si>
  <si>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</si>
  <si>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</si>
  <si>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</si>
  <si>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</si>
  <si>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</si>
  <si>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</si>
  <si>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</si>
  <si>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</si>
  <si>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</si>
  <si>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</si>
  <si>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</si>
  <si>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</si>
  <si>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</si>
  <si>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</si>
  <si>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</si>
  <si>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</si>
  <si>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</si>
  <si>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</si>
  <si>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</si>
  <si>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</si>
  <si>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</si>
  <si>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</si>
  <si>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</si>
  <si>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</si>
  <si>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</si>
  <si>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</si>
  <si>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</si>
  <si>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</si>
  <si>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</si>
  <si>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</si>
  <si>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</si>
  <si>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</si>
  <si>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</si>
  <si>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</si>
  <si>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</si>
  <si>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</si>
  <si>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</si>
  <si>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</si>
  <si>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</si>
  <si>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</si>
  <si>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</si>
  <si>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</si>
  <si>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</si>
  <si>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</si>
  <si>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</si>
  <si>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</si>
  <si>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</si>
  <si>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</si>
  <si>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</si>
  <si>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</si>
  <si>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</si>
  <si>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</si>
  <si>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</si>
  <si>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</si>
  <si>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</si>
  <si>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</si>
  <si>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</si>
  <si>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</si>
  <si>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</si>
  <si>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</si>
  <si>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</si>
  <si>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</si>
  <si>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</si>
  <si>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</si>
  <si>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</si>
  <si>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</si>
  <si>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</si>
  <si>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</si>
  <si>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</si>
  <si>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</si>
  <si>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</si>
  <si>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</si>
  <si>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</si>
  <si>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</si>
  <si>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</si>
  <si>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</si>
  <si>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</si>
  <si>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</si>
  <si>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</si>
  <si>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</si>
  <si>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</si>
  <si>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</si>
  <si>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</si>
  <si>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</si>
  <si>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</si>
  <si>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</si>
  <si>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</si>
  <si>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</si>
  <si>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</si>
  <si>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</si>
  <si>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</si>
  <si>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</si>
  <si>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</si>
  <si>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</si>
  <si>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</si>
  <si>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</si>
  <si>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</si>
  <si>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</si>
  <si>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</si>
  <si>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</si>
  <si>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</si>
  <si>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</si>
  <si>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</si>
  <si>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</si>
  <si>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</si>
  <si>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</si>
  <si>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</si>
  <si>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</si>
  <si>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</si>
  <si>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</si>
  <si>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</si>
  <si>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</si>
  <si>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</si>
  <si>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</si>
  <si>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</si>
  <si>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</si>
  <si>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</si>
  <si>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</si>
  <si>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</si>
  <si>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</si>
  <si>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</si>
  <si>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</si>
  <si>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</si>
  <si>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</si>
  <si>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</si>
  <si>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</si>
  <si>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</si>
  <si>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</si>
  <si>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</si>
  <si>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</si>
  <si>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</si>
  <si>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</si>
  <si>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</si>
  <si>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</si>
  <si>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</si>
  <si>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</si>
  <si>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</si>
  <si>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</si>
  <si>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</si>
  <si>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</si>
  <si>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</si>
  <si>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</si>
  <si>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</si>
  <si>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</si>
  <si>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</si>
  <si>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</si>
  <si>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</si>
  <si>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</si>
  <si>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</si>
  <si>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</si>
  <si>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</si>
  <si>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</si>
  <si>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</si>
  <si>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</si>
  <si>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</si>
  <si>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</si>
  <si>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</si>
  <si>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</si>
  <si>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</si>
  <si>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</si>
  <si>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</si>
  <si>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</si>
  <si>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</si>
  <si>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</si>
  <si>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</si>
  <si>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</si>
  <si>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</si>
  <si>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</si>
  <si>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</si>
  <si>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</si>
  <si>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</si>
  <si>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</si>
  <si>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</si>
  <si>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</si>
  <si>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</si>
  <si>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</si>
  <si>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</si>
  <si>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</si>
  <si>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</si>
  <si>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</si>
  <si>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</si>
  <si>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</si>
  <si>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</si>
  <si>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</si>
  <si>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</si>
  <si>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</si>
  <si>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</si>
  <si>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</si>
  <si>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</si>
  <si>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</si>
  <si>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</si>
  <si>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</si>
  <si>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</si>
  <si>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</si>
  <si>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</si>
  <si>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</si>
  <si>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</si>
  <si>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</si>
  <si>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</si>
  <si>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</si>
  <si>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</si>
  <si>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</si>
  <si>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</si>
  <si>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</si>
  <si>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</si>
  <si>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</si>
  <si>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</si>
  <si>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</si>
  <si>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</si>
  <si>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</si>
  <si>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</si>
  <si>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</si>
  <si>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</si>
  <si>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</si>
  <si>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</si>
  <si>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</si>
  <si>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</si>
  <si>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</si>
  <si>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</si>
  <si>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</si>
  <si>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</si>
  <si>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</si>
  <si>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</si>
  <si>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</si>
  <si>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</si>
  <si>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</si>
  <si>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</si>
  <si>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</si>
  <si>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</si>
  <si>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</si>
  <si>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</si>
  <si>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</si>
  <si>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</si>
  <si>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</si>
  <si>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</si>
  <si>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</si>
  <si>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</si>
  <si>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</si>
  <si>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</si>
  <si>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</si>
  <si>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</si>
  <si>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</si>
  <si>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</si>
  <si>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</si>
  <si>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</si>
  <si>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</si>
  <si>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</si>
  <si>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</si>
  <si>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</si>
  <si>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</si>
  <si>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</si>
  <si>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</si>
  <si>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</si>
  <si>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</si>
  <si>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</si>
  <si>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</si>
  <si>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</si>
  <si>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</si>
  <si>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</si>
  <si>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</si>
  <si>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</si>
  <si>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</si>
  <si>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</si>
  <si>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</si>
  <si>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</si>
  <si>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</si>
  <si>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</si>
  <si>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</si>
  <si>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</si>
  <si>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</si>
  <si>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</si>
  <si>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</si>
  <si>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</si>
  <si>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</si>
  <si>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</si>
  <si>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</si>
  <si>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</si>
  <si>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</si>
  <si>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</si>
  <si>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</si>
  <si>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</si>
  <si>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</si>
  <si>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</si>
  <si>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</si>
  <si>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</si>
  <si>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</si>
  <si>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</si>
  <si>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</si>
  <si>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</si>
  <si>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</si>
  <si>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</si>
  <si>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</si>
  <si>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</si>
  <si>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</si>
  <si>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</si>
  <si>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</si>
  <si>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</si>
  <si>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</si>
  <si>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</si>
  <si>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</si>
  <si>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</si>
  <si>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</si>
  <si>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</si>
  <si>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</si>
  <si>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</si>
  <si>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</si>
  <si>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</si>
  <si>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</si>
  <si>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</si>
  <si>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</si>
  <si>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</si>
  <si>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</si>
  <si>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</si>
  <si>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</si>
  <si>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</si>
  <si>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</si>
  <si>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</si>
  <si>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</si>
  <si>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</si>
  <si>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</si>
  <si>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</si>
  <si>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</si>
  <si>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</si>
  <si>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</si>
  <si>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</si>
  <si>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</si>
  <si>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</si>
  <si>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</si>
  <si>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</si>
  <si>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</si>
  <si>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</si>
  <si>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</si>
  <si>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</si>
  <si>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</si>
  <si>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</si>
  <si>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</si>
  <si>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</si>
  <si>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</si>
  <si>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</si>
  <si>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</si>
  <si>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</si>
  <si>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</si>
  <si>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</si>
  <si>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</si>
  <si>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</si>
  <si>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</si>
  <si>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</si>
  <si>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</si>
  <si>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</si>
  <si>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</si>
  <si>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</si>
  <si>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</si>
  <si>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</si>
  <si>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</si>
  <si>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</si>
  <si>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</si>
  <si>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</si>
  <si>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</si>
  <si>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</si>
  <si>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</si>
  <si>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</si>
  <si>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</si>
  <si>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</si>
  <si>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</si>
  <si>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</si>
  <si>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</si>
  <si>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</si>
  <si>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</si>
  <si>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</si>
  <si>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</si>
  <si>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</si>
  <si>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</si>
  <si>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</si>
  <si>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</si>
  <si>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</si>
  <si>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</si>
  <si>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</si>
  <si>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</si>
  <si>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</si>
  <si>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</si>
  <si>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</si>
  <si>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</si>
  <si>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</si>
  <si>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</si>
  <si>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</si>
  <si>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</si>
  <si>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</si>
  <si>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</si>
  <si>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</si>
  <si>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</si>
  <si>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</si>
  <si>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</si>
  <si>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</si>
  <si>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</si>
  <si>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</si>
  <si>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</si>
  <si>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</si>
  <si>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</si>
  <si>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</si>
  <si>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</si>
  <si>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</si>
  <si>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</si>
  <si>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</si>
  <si>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</si>
  <si>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</si>
  <si>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</si>
  <si>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</si>
  <si>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</si>
  <si>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</si>
  <si>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</si>
  <si>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</si>
  <si>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</si>
  <si>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</si>
  <si>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</si>
  <si>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</si>
  <si>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</si>
  <si>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</si>
  <si>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</si>
  <si>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</si>
  <si>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</si>
  <si>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</si>
  <si>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</si>
  <si>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</si>
  <si>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</si>
  <si>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</si>
  <si>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</si>
  <si>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</si>
  <si>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</si>
  <si>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</si>
  <si>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</si>
  <si>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</si>
  <si>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</si>
  <si>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</si>
  <si>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</si>
  <si>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</si>
  <si>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</si>
  <si>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</si>
  <si>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</si>
  <si>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</si>
  <si>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</si>
  <si>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</si>
  <si>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</si>
  <si>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</si>
  <si>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</si>
  <si>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</si>
  <si>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</si>
  <si>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</si>
  <si>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</si>
  <si>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</si>
  <si>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</si>
  <si>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</si>
  <si>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</si>
  <si>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</si>
  <si>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</si>
  <si>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</si>
  <si>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</si>
  <si>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</si>
  <si>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</si>
  <si>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</si>
  <si>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</si>
  <si>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</si>
  <si>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</si>
  <si>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</si>
  <si>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</si>
  <si>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</si>
  <si>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</si>
  <si>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</si>
  <si>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</si>
  <si>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</si>
  <si>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</si>
  <si>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</si>
  <si>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</si>
  <si>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</si>
  <si>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</si>
  <si>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</si>
  <si>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</si>
  <si>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</si>
  <si>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</si>
  <si>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</si>
  <si>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</si>
  <si>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</si>
  <si>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</si>
  <si>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</si>
  <si>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</si>
  <si>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</si>
  <si>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</si>
  <si>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</si>
  <si>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</si>
  <si>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</si>
  <si>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</si>
  <si>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</si>
  <si>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</si>
  <si>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</si>
  <si>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</si>
  <si>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</si>
  <si>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</si>
  <si>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</si>
  <si>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</si>
  <si>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</si>
  <si>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</si>
  <si>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</si>
  <si>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</si>
  <si>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</si>
  <si>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</si>
  <si>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</si>
  <si>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</si>
  <si>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</si>
  <si>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</si>
  <si>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</si>
  <si>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</si>
  <si>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</si>
  <si>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</si>
  <si>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</si>
  <si>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</si>
  <si>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</si>
  <si>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</si>
  <si>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</si>
  <si>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</si>
  <si>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</si>
  <si>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</si>
  <si>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</si>
  <si>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</si>
  <si>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</si>
  <si>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</si>
  <si>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</si>
  <si>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</si>
  <si>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</si>
  <si>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</si>
  <si>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</si>
  <si>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</si>
  <si>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</si>
  <si>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</si>
  <si>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</si>
  <si>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</si>
  <si>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</si>
  <si>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</si>
  <si>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</si>
  <si>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</si>
  <si>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</si>
  <si>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</si>
  <si>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</si>
  <si>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</si>
  <si>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</si>
  <si>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</si>
  <si>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</si>
  <si>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</si>
  <si>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</si>
  <si>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</si>
  <si>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</si>
  <si>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</si>
  <si>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</si>
  <si>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</si>
  <si>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</si>
  <si>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</si>
  <si>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</si>
  <si>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</si>
  <si>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</si>
  <si>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</si>
  <si>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</si>
  <si>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</si>
  <si>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</si>
  <si>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</si>
  <si>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</si>
  <si>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</si>
  <si>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</si>
  <si>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</si>
  <si>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</si>
  <si>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</si>
  <si>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</si>
  <si>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</si>
  <si>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</si>
  <si>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</si>
  <si>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</si>
  <si>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</si>
  <si>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</si>
  <si>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</si>
  <si>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</si>
  <si>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</si>
  <si>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</si>
  <si>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</si>
  <si>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</si>
  <si>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</si>
  <si>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</si>
  <si>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</si>
  <si>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</si>
  <si>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</si>
  <si>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</si>
  <si>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</si>
  <si>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</si>
  <si>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</si>
  <si>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</si>
  <si>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</si>
  <si>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</si>
  <si>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</si>
  <si>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</si>
  <si>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</si>
  <si>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</si>
  <si>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</si>
  <si>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</si>
  <si>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</si>
  <si>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</si>
  <si>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</si>
  <si>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</si>
  <si>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</si>
  <si>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</si>
  <si>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</si>
  <si>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</si>
  <si>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</si>
  <si>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</si>
  <si>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</si>
  <si>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</si>
  <si>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</si>
  <si>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</si>
  <si>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</si>
  <si>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</si>
  <si>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</si>
  <si>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</si>
  <si>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</si>
  <si>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</si>
  <si>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</si>
  <si>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</si>
  <si>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</si>
  <si>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</si>
  <si>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</si>
  <si>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</si>
  <si>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</si>
  <si>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</si>
  <si>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</si>
  <si>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</si>
  <si>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</si>
  <si>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</si>
  <si>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</si>
  <si>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</si>
  <si>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</si>
  <si>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</si>
  <si>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</si>
  <si>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</si>
  <si>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</si>
  <si>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</si>
  <si>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</si>
  <si>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</si>
  <si>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</si>
  <si>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</si>
  <si>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</si>
  <si>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</si>
  <si>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</si>
  <si>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</si>
  <si>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</si>
  <si>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</si>
  <si>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</si>
  <si>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</si>
  <si>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</si>
  <si>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</si>
  <si>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</si>
  <si>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</si>
  <si>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</si>
  <si>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</si>
  <si>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</si>
  <si>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</si>
  <si>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</si>
  <si>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</si>
  <si>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</si>
  <si>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</si>
  <si>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</si>
  <si>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</si>
  <si>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</si>
  <si>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</si>
  <si>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</si>
  <si>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</si>
  <si>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</si>
  <si>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</si>
  <si>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</si>
  <si>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</si>
  <si>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</si>
  <si>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</si>
  <si>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</si>
  <si>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</si>
  <si>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</si>
  <si>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</si>
  <si>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</si>
  <si>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</si>
  <si>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</si>
  <si>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</si>
  <si>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</si>
  <si>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</si>
  <si>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</si>
  <si>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</si>
  <si>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</si>
  <si>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</si>
  <si>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</si>
  <si>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</si>
  <si>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</si>
  <si>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</si>
  <si>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</si>
  <si>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</si>
  <si>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</si>
  <si>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</si>
  <si>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</si>
  <si>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</si>
  <si>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</si>
  <si>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</si>
  <si>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</si>
  <si>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</si>
  <si>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</si>
  <si>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</si>
  <si>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</si>
  <si>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</si>
  <si>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</si>
  <si>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</si>
  <si>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</si>
  <si>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</si>
  <si>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</si>
  <si>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</si>
  <si>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</si>
  <si>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</si>
  <si>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</si>
  <si>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</si>
  <si>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</si>
  <si>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</si>
  <si>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</si>
  <si>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</si>
  <si>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</si>
  <si>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</si>
  <si>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</si>
  <si>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</si>
  <si>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</si>
  <si>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</si>
  <si>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</si>
  <si>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</si>
  <si>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</si>
  <si>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</si>
  <si>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</si>
  <si>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</si>
  <si>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</si>
  <si>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</si>
  <si>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</si>
  <si>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</si>
  <si>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</si>
  <si>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</si>
  <si>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</si>
  <si>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</si>
  <si>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</si>
  <si>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</si>
  <si>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</si>
  <si>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</si>
  <si>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</si>
  <si>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</si>
  <si>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</si>
  <si>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</si>
  <si>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</si>
  <si>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</si>
  <si>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</si>
  <si>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</si>
  <si>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</si>
  <si>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</si>
  <si>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</si>
  <si>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</si>
  <si>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</si>
  <si>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</si>
  <si>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</si>
  <si>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</si>
  <si>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</si>
  <si>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</si>
  <si>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</si>
  <si>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</si>
  <si>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</si>
  <si>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</si>
  <si>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</si>
  <si>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</si>
  <si>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</si>
  <si>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</si>
  <si>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</si>
  <si>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</si>
  <si>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</si>
  <si>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</si>
  <si>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</si>
  <si>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</si>
  <si>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</si>
  <si>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</si>
  <si>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</si>
  <si>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</si>
  <si>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</si>
  <si>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</si>
  <si>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</si>
  <si>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</si>
  <si>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</si>
  <si>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</si>
  <si>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</si>
  <si>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</si>
  <si>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</si>
  <si>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</si>
  <si>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</si>
  <si>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</si>
  <si>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</si>
  <si>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</si>
  <si>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</si>
  <si>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</si>
  <si>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</si>
  <si>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</si>
  <si>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</si>
  <si>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</si>
  <si>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</si>
  <si>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</si>
  <si>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</si>
  <si>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</si>
  <si>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</si>
  <si>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</si>
  <si>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</si>
  <si>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</si>
  <si>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</si>
  <si>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</si>
  <si>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</si>
  <si>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</si>
  <si>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</si>
  <si>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</si>
  <si>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</si>
  <si>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</si>
  <si>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</si>
  <si>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</si>
  <si>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</si>
  <si>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</si>
  <si>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</si>
  <si>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</si>
  <si>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</si>
  <si>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</si>
  <si>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</si>
  <si>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</si>
  <si>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</si>
  <si>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</si>
  <si>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</si>
  <si>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</si>
  <si>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</si>
  <si>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</si>
  <si>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</si>
  <si>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</si>
  <si>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</si>
  <si>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</si>
  <si>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</si>
  <si>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</si>
  <si>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</si>
  <si>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</si>
  <si>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</si>
  <si>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</si>
  <si>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</si>
  <si>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</si>
  <si>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</si>
  <si>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</si>
  <si>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</si>
  <si>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</si>
  <si>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</si>
  <si>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</si>
  <si>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</si>
  <si>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</si>
  <si>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</si>
  <si>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</si>
  <si>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</si>
  <si>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</si>
  <si>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</si>
  <si>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</si>
  <si>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</si>
  <si>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</si>
  <si>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</si>
  <si>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</si>
  <si>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</si>
  <si>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</si>
  <si>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</si>
  <si>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</si>
  <si>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</si>
  <si>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</si>
  <si>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</si>
  <si>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</si>
  <si>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</si>
  <si>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</si>
  <si>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</si>
  <si>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</si>
  <si>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</si>
  <si>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</si>
  <si>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</si>
  <si>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</si>
  <si>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</si>
  <si>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</si>
  <si>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</si>
  <si>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</si>
  <si>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</si>
  <si>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</si>
  <si>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</si>
  <si>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</si>
  <si>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</si>
  <si>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</si>
  <si>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</si>
  <si>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</si>
  <si>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</si>
  <si>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</si>
  <si>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</si>
  <si>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</si>
  <si>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</si>
  <si>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</si>
  <si>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</si>
  <si>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</si>
  <si>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</si>
  <si>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</si>
  <si>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</si>
  <si>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</si>
  <si>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</si>
  <si>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</si>
  <si>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</si>
  <si>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</si>
  <si>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</si>
  <si>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</si>
  <si>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</si>
  <si>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</si>
  <si>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</si>
  <si>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</si>
  <si>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</si>
  <si>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</si>
  <si>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</si>
  <si>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</si>
  <si>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</si>
  <si>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</si>
  <si>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</si>
  <si>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</si>
  <si>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</si>
  <si>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</si>
  <si>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</si>
  <si>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</si>
  <si>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</si>
  <si>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</si>
  <si>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</si>
  <si>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</si>
  <si>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</si>
  <si>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</si>
  <si>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</si>
  <si>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</si>
  <si>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</si>
  <si>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</si>
  <si>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</si>
  <si>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</si>
  <si>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</si>
  <si>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</si>
  <si>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</si>
  <si>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</si>
  <si>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</si>
  <si>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</si>
  <si>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</si>
  <si>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</si>
  <si>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</si>
  <si>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</si>
  <si>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</si>
  <si>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</si>
  <si>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</si>
  <si>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</si>
  <si>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</si>
  <si>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</si>
  <si>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</si>
  <si>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</si>
  <si>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</si>
  <si>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</si>
  <si>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</si>
  <si>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</si>
  <si>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</si>
  <si>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</si>
  <si>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</si>
  <si>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</si>
  <si>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</si>
  <si>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</si>
  <si>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</si>
  <si>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</si>
  <si>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</si>
  <si>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</si>
  <si>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</si>
  <si>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</si>
  <si>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</si>
  <si>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</si>
  <si>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</si>
  <si>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</si>
  <si>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</si>
  <si>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</si>
  <si>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</si>
  <si>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</si>
  <si>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</si>
  <si>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</si>
  <si>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</si>
  <si>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</si>
  <si>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</si>
  <si>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</si>
  <si>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</si>
  <si>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</si>
  <si>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</si>
  <si>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</si>
  <si>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</si>
  <si>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</si>
  <si>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</si>
  <si>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</si>
  <si>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</si>
  <si>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</si>
  <si>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</si>
  <si>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</si>
  <si>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</si>
  <si>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</si>
  <si>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</si>
  <si>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</si>
  <si>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</si>
  <si>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</si>
  <si>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</si>
  <si>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</si>
  <si>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</si>
  <si>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</si>
  <si>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</si>
  <si>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</si>
  <si>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</si>
  <si>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</si>
  <si>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</si>
  <si>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</si>
  <si>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</si>
  <si>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</si>
  <si>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</si>
  <si>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</si>
  <si>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</si>
  <si>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</si>
  <si>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</si>
  <si>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</si>
  <si>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</si>
  <si>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</si>
  <si>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</si>
  <si>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</si>
  <si>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</si>
  <si>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</si>
  <si>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</si>
  <si>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</si>
  <si>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</si>
  <si>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</si>
  <si>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</si>
  <si>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</si>
  <si>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</si>
  <si>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</si>
  <si>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</si>
  <si>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</si>
  <si>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</si>
  <si>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</si>
  <si>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</si>
  <si>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</si>
  <si>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</si>
  <si>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</si>
  <si>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</si>
  <si>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</si>
  <si>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</si>
  <si>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</si>
  <si>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</si>
  <si>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</si>
  <si>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</si>
  <si>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</si>
  <si>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</si>
  <si>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</si>
  <si>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</si>
  <si>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</si>
  <si>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</si>
  <si>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</si>
  <si>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</si>
  <si>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</si>
  <si>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</si>
  <si>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</si>
  <si>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</si>
  <si>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</si>
  <si>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</si>
  <si>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</si>
  <si>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</si>
  <si>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</si>
  <si>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</si>
  <si>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</si>
  <si>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</si>
  <si>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</si>
  <si>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</si>
  <si>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</si>
  <si>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</si>
  <si>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</si>
  <si>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</si>
  <si>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</si>
  <si>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</si>
  <si>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</si>
  <si>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</si>
  <si>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</si>
  <si>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</si>
  <si>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</si>
  <si>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</si>
  <si>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</si>
  <si>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</si>
  <si>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</si>
  <si>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</si>
  <si>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</si>
  <si>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</si>
  <si>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</si>
  <si>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</si>
  <si>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</si>
  <si>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</si>
  <si>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</si>
  <si>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</si>
  <si>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</si>
  <si>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</si>
  <si>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</si>
  <si>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</si>
  <si>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</si>
  <si>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</si>
  <si>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</si>
  <si>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</si>
  <si>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</si>
  <si>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</si>
  <si>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</si>
  <si>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</si>
  <si>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</si>
  <si>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</si>
  <si>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</si>
  <si>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</si>
  <si>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</si>
  <si>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</si>
  <si>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</si>
  <si>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</si>
  <si>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</si>
  <si>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</si>
  <si>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</si>
  <si>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</si>
  <si>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</si>
  <si>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</si>
  <si>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</si>
  <si>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</si>
  <si>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</si>
  <si>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</si>
  <si>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</si>
  <si>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</si>
  <si>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</si>
  <si>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</si>
  <si>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</si>
  <si>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</si>
  <si>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</si>
  <si>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</si>
  <si>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</si>
  <si>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</si>
  <si>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</si>
  <si>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</si>
  <si>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</si>
  <si>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</si>
  <si>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</si>
  <si>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</si>
  <si>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</si>
  <si>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</si>
  <si>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</si>
  <si>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</si>
  <si>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</si>
  <si>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</si>
  <si>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</si>
  <si>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</si>
  <si>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</si>
  <si>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</si>
  <si>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</si>
  <si>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</si>
  <si>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</si>
  <si>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</si>
  <si>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</si>
  <si>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</si>
  <si>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</si>
  <si>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</si>
  <si>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</si>
  <si>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</si>
  <si>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</si>
  <si>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</si>
  <si>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</si>
  <si>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</si>
  <si>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</si>
  <si>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</si>
  <si>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</si>
  <si>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</si>
  <si>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</si>
  <si>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</si>
  <si>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</si>
  <si>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</si>
  <si>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</si>
  <si>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</si>
  <si>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</si>
  <si>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</si>
  <si>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</si>
  <si>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</si>
  <si>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</si>
  <si>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</si>
  <si>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</si>
  <si>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</si>
  <si>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</si>
  <si>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</si>
  <si>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</si>
  <si>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</si>
  <si>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</si>
  <si>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</si>
  <si>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</si>
  <si>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</si>
  <si>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</si>
  <si>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</si>
  <si>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</si>
  <si>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</si>
  <si>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</si>
  <si>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</si>
  <si>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</si>
  <si>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</si>
  <si>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</si>
  <si>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</si>
  <si>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</si>
  <si>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</si>
  <si>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</si>
  <si>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</si>
  <si>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</si>
  <si>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</si>
  <si>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</si>
  <si>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</si>
  <si>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</si>
  <si>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</si>
  <si>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</si>
  <si>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</si>
  <si>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</si>
  <si>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</si>
  <si>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</si>
  <si>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</si>
  <si>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</si>
  <si>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</si>
  <si>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</si>
  <si>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</si>
  <si>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</si>
  <si>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</si>
  <si>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</si>
  <si>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</si>
  <si>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</si>
  <si>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</si>
  <si>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</si>
  <si>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</si>
  <si>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</si>
  <si>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</si>
  <si>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</si>
  <si>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</si>
  <si>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</si>
  <si>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</si>
  <si>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</si>
  <si>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</si>
  <si>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</si>
  <si>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</si>
  <si>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</si>
  <si>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</si>
  <si>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</si>
  <si>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</si>
  <si>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</si>
  <si>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</si>
  <si>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</si>
  <si>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</si>
  <si>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</si>
  <si>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</si>
  <si>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</si>
  <si>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</si>
  <si>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</si>
  <si>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</si>
  <si>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</si>
  <si>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</si>
  <si>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</si>
  <si>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</si>
  <si>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</si>
  <si>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</si>
  <si>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</si>
  <si>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</si>
  <si>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</si>
  <si>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</si>
  <si>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</si>
  <si>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</si>
  <si>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</si>
  <si>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</si>
  <si>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</si>
  <si>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</si>
  <si>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</si>
  <si>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</si>
  <si>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</si>
  <si>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</si>
  <si>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</si>
  <si>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</si>
  <si>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</si>
  <si>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</si>
  <si>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</si>
  <si>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</si>
  <si>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</si>
  <si>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</si>
  <si>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</si>
  <si>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</si>
  <si>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</si>
  <si>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</si>
  <si>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</si>
  <si>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</si>
  <si>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</si>
  <si>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</si>
  <si>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</si>
  <si>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</si>
  <si>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</si>
  <si>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</si>
  <si>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</si>
  <si>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</si>
  <si>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</si>
  <si>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</si>
  <si>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</si>
  <si>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</si>
  <si>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</si>
  <si>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</si>
  <si>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</si>
  <si>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</si>
  <si>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</si>
  <si>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</si>
  <si>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</si>
  <si>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</si>
  <si>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</si>
  <si>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</si>
  <si>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</si>
  <si>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</si>
  <si>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</si>
  <si>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</si>
  <si>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</si>
  <si>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</si>
  <si>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</si>
  <si>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</si>
  <si>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</si>
  <si>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</si>
  <si>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</si>
  <si>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</si>
  <si>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</si>
  <si>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</si>
  <si>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</si>
  <si>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</si>
  <si>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</si>
  <si>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</si>
  <si>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</si>
  <si>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</si>
  <si>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</si>
  <si>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</si>
  <si>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</si>
  <si>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</si>
  <si>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</si>
  <si>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</si>
  <si>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</si>
  <si>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</si>
  <si>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</si>
  <si>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</si>
  <si>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</si>
  <si>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</si>
  <si>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</si>
  <si>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</si>
  <si>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</si>
  <si>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</si>
  <si>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</si>
  <si>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</si>
  <si>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</si>
  <si>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</si>
  <si>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</si>
  <si>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</si>
  <si>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</si>
  <si>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</si>
  <si>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</si>
  <si>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</si>
  <si>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</si>
  <si>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</si>
  <si>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</si>
  <si>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</si>
  <si>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</si>
  <si>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</si>
  <si>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</si>
  <si>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</si>
  <si>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</si>
  <si>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</si>
  <si>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</si>
  <si>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</si>
  <si>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</si>
  <si>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</si>
  <si>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</si>
  <si>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</si>
  <si>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</si>
  <si>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</si>
  <si>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</si>
  <si>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</si>
  <si>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</si>
  <si>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</si>
  <si>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</si>
  <si>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</si>
  <si>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</si>
  <si>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</si>
  <si>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</si>
  <si>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</si>
  <si>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</si>
  <si>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</si>
  <si>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</si>
  <si>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</si>
  <si>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</si>
  <si>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</si>
  <si>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</si>
  <si>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</si>
  <si>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</si>
  <si>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</si>
  <si>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</si>
  <si>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</si>
  <si>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</si>
  <si>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</si>
  <si>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</si>
  <si>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</si>
  <si>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</si>
  <si>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</si>
  <si>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</si>
  <si>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</si>
  <si>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</si>
  <si>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</si>
  <si>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</si>
  <si>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</si>
  <si>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</si>
  <si>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</si>
  <si>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</si>
  <si>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</si>
  <si>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</si>
  <si>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</si>
  <si>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</si>
  <si>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</si>
  <si>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</si>
  <si>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</si>
  <si>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</si>
  <si>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</si>
  <si>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</si>
  <si>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</si>
  <si>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</si>
  <si>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</si>
  <si>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</si>
  <si>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</si>
  <si>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</si>
  <si>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</si>
  <si>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</si>
  <si>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</si>
  <si>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</si>
  <si>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</si>
  <si>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</si>
  <si>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</si>
  <si>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</si>
  <si>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</si>
  <si>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</si>
  <si>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</si>
  <si>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</si>
  <si>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</si>
  <si>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</si>
  <si>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</si>
  <si>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</si>
  <si>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</si>
  <si>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</si>
  <si>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</si>
  <si>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</si>
  <si>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</si>
  <si>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</si>
  <si>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</si>
  <si>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</si>
  <si>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</si>
  <si>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</si>
  <si>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</si>
  <si>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</si>
  <si>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</si>
  <si>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</si>
  <si>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</si>
  <si>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</si>
  <si>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</si>
  <si>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</si>
  <si>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</si>
  <si>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</si>
  <si>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</si>
  <si>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</si>
  <si>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</si>
  <si>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</si>
  <si>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</si>
  <si>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</si>
  <si>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</si>
  <si>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</si>
  <si>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</si>
  <si>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</si>
  <si>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</si>
  <si>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</si>
  <si>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</si>
  <si>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</si>
  <si>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</si>
  <si>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</si>
  <si>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</si>
  <si>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</si>
  <si>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</si>
  <si>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</si>
  <si>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</si>
  <si>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</si>
  <si>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</si>
  <si>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</si>
  <si>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</si>
  <si>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</si>
  <si>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</si>
  <si>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</si>
  <si>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</si>
  <si>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</si>
  <si>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</si>
  <si>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</si>
  <si>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</si>
  <si>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</si>
  <si>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</si>
  <si>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</si>
  <si>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</si>
  <si>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</si>
  <si>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</si>
  <si>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</si>
  <si>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</si>
  <si>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</si>
  <si>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</si>
  <si>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</si>
  <si>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</si>
  <si>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</si>
  <si>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</si>
  <si>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</si>
  <si>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</si>
  <si>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</si>
  <si>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</si>
  <si>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</si>
  <si>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</si>
  <si>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</si>
  <si>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</si>
  <si>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</si>
  <si>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</si>
  <si>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</si>
  <si>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</si>
  <si>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</si>
  <si>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</si>
  <si>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</si>
  <si>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</si>
  <si>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</si>
  <si>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</si>
  <si>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</si>
  <si>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</si>
  <si>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</si>
  <si>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</si>
  <si>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</si>
  <si>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</si>
  <si>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</si>
  <si>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</si>
  <si>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</si>
  <si>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</si>
  <si>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</si>
  <si>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</si>
  <si>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</si>
  <si>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</si>
  <si>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</si>
  <si>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</si>
  <si>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</si>
  <si>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</si>
  <si>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</si>
  <si>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</si>
  <si>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</si>
  <si>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</si>
  <si>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</si>
  <si>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</si>
  <si>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</si>
  <si>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</si>
  <si>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</si>
  <si>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</si>
  <si>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</si>
  <si>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</si>
  <si>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</si>
  <si>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</si>
  <si>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</si>
  <si>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</si>
  <si>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</si>
  <si>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</si>
  <si>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</si>
  <si>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</si>
  <si>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</si>
  <si>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</si>
  <si>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</si>
  <si>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</si>
  <si>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</si>
  <si>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</si>
  <si>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</si>
  <si>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</si>
  <si>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</si>
  <si>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</si>
  <si>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</si>
  <si>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</si>
  <si>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</si>
  <si>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</si>
  <si>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</si>
  <si>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</si>
  <si>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</si>
  <si>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</si>
  <si>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</si>
  <si>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</si>
  <si>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</si>
  <si>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</si>
  <si>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</si>
  <si>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</si>
  <si>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</si>
  <si>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</si>
  <si>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</si>
  <si>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</si>
  <si>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</si>
  <si>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</si>
  <si>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</si>
  <si>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</si>
  <si>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</si>
  <si>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</si>
  <si>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</si>
  <si>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</si>
  <si>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</si>
  <si>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</si>
  <si>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</si>
  <si>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</si>
  <si>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</si>
  <si>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</si>
  <si>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</si>
  <si>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</si>
  <si>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</si>
  <si>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</si>
  <si>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</si>
  <si>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</si>
  <si>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</si>
  <si>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</si>
  <si>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</si>
  <si>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</si>
  <si>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</si>
  <si>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</si>
  <si>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</si>
  <si>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</si>
  <si>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</si>
  <si>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</si>
  <si>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</si>
  <si>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</si>
  <si>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</si>
  <si>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</si>
  <si>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</si>
  <si>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</si>
  <si>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</si>
  <si>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</si>
  <si>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</si>
  <si>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</si>
  <si>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</si>
  <si>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</si>
  <si>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</si>
  <si>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</si>
  <si>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</si>
  <si>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</si>
  <si>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</si>
  <si>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</si>
  <si>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</si>
  <si>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</si>
  <si>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</si>
  <si>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</si>
  <si>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</si>
  <si>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</si>
  <si>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</si>
  <si>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</si>
  <si>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</si>
  <si>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</si>
  <si>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</si>
  <si>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</si>
  <si>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</si>
  <si>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</si>
  <si>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</si>
  <si>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</si>
  <si>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</si>
  <si>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</si>
  <si>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</si>
  <si>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</si>
  <si>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</si>
  <si>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</si>
  <si>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</si>
  <si>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</si>
  <si>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</si>
  <si>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</si>
  <si>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</si>
  <si>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</si>
  <si>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</si>
  <si>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</si>
  <si>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</si>
  <si>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</si>
  <si>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</si>
  <si>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</si>
  <si>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</si>
  <si>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</si>
  <si>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</si>
  <si>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</si>
  <si>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</si>
  <si>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</si>
  <si>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</si>
  <si>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</si>
  <si>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</si>
  <si>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</si>
  <si>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</si>
  <si>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</si>
  <si>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</si>
  <si>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</si>
  <si>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</si>
  <si>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</si>
  <si>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</si>
  <si>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</si>
  <si>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</si>
  <si>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</si>
  <si>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</si>
  <si>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</si>
  <si>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</si>
  <si>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</si>
  <si>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</si>
  <si>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</si>
  <si>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</si>
  <si>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</si>
  <si>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</si>
  <si>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</si>
  <si>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</si>
  <si>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</si>
  <si>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</si>
  <si>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</si>
  <si>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</si>
  <si>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</si>
  <si>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</si>
  <si>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</si>
  <si>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</si>
  <si>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</si>
  <si>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</si>
  <si>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</si>
  <si>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</si>
  <si>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</si>
  <si>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</si>
  <si>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</si>
  <si>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</si>
  <si>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</si>
  <si>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</si>
  <si>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</si>
  <si>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</si>
  <si>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</si>
  <si>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</si>
  <si>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</si>
  <si>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</si>
  <si>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</si>
  <si>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</si>
  <si>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</si>
  <si>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</si>
  <si>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</si>
  <si>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</si>
  <si>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</si>
  <si>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</si>
  <si>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</si>
  <si>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</si>
  <si>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</si>
  <si>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</si>
  <si>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</si>
  <si>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</si>
  <si>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</si>
  <si>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</si>
  <si>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</si>
  <si>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</si>
  <si>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</si>
  <si>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</si>
  <si>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</si>
  <si>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</si>
  <si>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</si>
  <si>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</si>
  <si>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</si>
  <si>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</si>
  <si>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</si>
  <si>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</si>
  <si>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</si>
  <si>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</si>
  <si>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</si>
  <si>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</si>
  <si>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</si>
  <si>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</si>
  <si>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</si>
  <si>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</si>
  <si>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</si>
  <si>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</si>
  <si>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</si>
  <si>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</si>
  <si>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</si>
  <si>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</si>
  <si>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</si>
  <si>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</si>
  <si>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</si>
  <si>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</si>
  <si>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</si>
  <si>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</si>
  <si>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</si>
  <si>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</si>
  <si>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</si>
  <si>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</si>
  <si>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</si>
  <si>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</si>
  <si>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</si>
  <si>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</si>
  <si>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</si>
  <si>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</si>
  <si>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</si>
  <si>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</si>
  <si>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</si>
  <si>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</si>
  <si>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</si>
  <si>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</si>
  <si>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</si>
  <si>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</si>
  <si>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</si>
  <si>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</si>
  <si>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</si>
  <si>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</si>
  <si>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</si>
  <si>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</si>
  <si>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</si>
  <si>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</si>
  <si>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</si>
  <si>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</si>
  <si>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</si>
  <si>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</si>
  <si>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</si>
  <si>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</si>
  <si>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</si>
  <si>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</si>
  <si>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</si>
  <si>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</si>
  <si>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</si>
  <si>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</si>
  <si>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</si>
  <si>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</si>
  <si>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</si>
  <si>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</si>
  <si>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</si>
  <si>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</si>
  <si>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</si>
  <si>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</si>
  <si>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</si>
  <si>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</si>
  <si>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</si>
  <si>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</si>
  <si>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</si>
  <si>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</si>
  <si>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</si>
  <si>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</si>
  <si>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</si>
  <si>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</si>
  <si>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</si>
  <si>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</si>
  <si>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</si>
  <si>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</si>
  <si>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</si>
  <si>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</si>
  <si>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</si>
  <si>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</si>
  <si>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</si>
  <si>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</si>
  <si>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</si>
  <si>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</si>
  <si>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</si>
  <si>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</si>
  <si>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</si>
  <si>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</si>
  <si>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</si>
  <si>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</si>
  <si>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</si>
  <si>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</si>
  <si>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</si>
  <si>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</si>
  <si>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</si>
  <si>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</si>
  <si>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</si>
  <si>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</si>
  <si>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</si>
  <si>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</si>
  <si>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</si>
  <si>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</si>
  <si>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</si>
  <si>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</si>
  <si>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</si>
  <si>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</si>
  <si>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</si>
  <si>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</si>
  <si>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</si>
  <si>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</si>
  <si>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</si>
  <si>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</si>
  <si>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</si>
  <si>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</si>
  <si>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</si>
  <si>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</si>
  <si>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</si>
  <si>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</si>
  <si>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</si>
  <si>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</si>
  <si>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</si>
  <si>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</si>
  <si>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</si>
  <si>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</si>
  <si>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</si>
  <si>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</si>
  <si>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</si>
  <si>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</si>
  <si>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</si>
  <si>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</si>
  <si>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</si>
  <si>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</si>
  <si>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</si>
  <si>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</si>
  <si>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</si>
  <si>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</si>
  <si>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</si>
  <si>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</si>
  <si>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</si>
  <si>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</si>
  <si>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</si>
  <si>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</si>
  <si>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</si>
  <si>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</si>
  <si>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</si>
  <si>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</si>
  <si>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</si>
  <si>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</si>
  <si>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</si>
  <si>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</si>
  <si>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</si>
  <si>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</si>
  <si>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</si>
  <si>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</si>
  <si>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</si>
  <si>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</si>
  <si>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</si>
  <si>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</si>
  <si>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</si>
  <si>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</si>
  <si>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</si>
  <si>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</si>
  <si>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</si>
  <si>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</si>
  <si>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</si>
  <si>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</si>
  <si>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</si>
  <si>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</si>
  <si>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</si>
  <si>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</si>
  <si>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</si>
  <si>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</si>
  <si>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</si>
  <si>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</si>
  <si>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</si>
  <si>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</si>
  <si>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</si>
  <si>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</si>
  <si>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</si>
  <si>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</si>
  <si>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</si>
  <si>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</si>
  <si>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</si>
  <si>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</si>
  <si>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</si>
  <si>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</si>
  <si>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</si>
  <si>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</si>
  <si>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</si>
  <si>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</si>
  <si>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</si>
  <si>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</si>
  <si>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</si>
  <si>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</si>
  <si>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</si>
  <si>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</si>
  <si>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</si>
  <si>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</si>
  <si>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</si>
  <si>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</si>
  <si>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</si>
  <si>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</si>
  <si>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</si>
  <si>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</si>
  <si>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</si>
  <si>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</si>
  <si>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</si>
  <si>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</si>
  <si>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</si>
  <si>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</si>
  <si>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</si>
  <si>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</si>
  <si>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</si>
  <si>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</si>
  <si>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</si>
  <si>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</si>
  <si>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</si>
  <si>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</si>
  <si>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</si>
  <si>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</si>
  <si>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</si>
  <si>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</si>
  <si>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</si>
  <si>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</si>
  <si>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</si>
  <si>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</si>
  <si>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</si>
  <si>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</si>
  <si>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</si>
  <si>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</si>
  <si>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</si>
  <si>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</si>
  <si>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</si>
  <si>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</si>
  <si>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</si>
  <si>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</si>
  <si>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</si>
  <si>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</si>
  <si>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</si>
  <si>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</si>
  <si>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</si>
  <si>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</si>
  <si>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</si>
  <si>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</si>
  <si>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</si>
  <si>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</si>
  <si>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</si>
  <si>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</si>
  <si>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</si>
  <si>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</si>
  <si>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</si>
  <si>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</si>
  <si>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</si>
  <si>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</si>
  <si>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</si>
  <si>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</si>
  <si>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</si>
  <si>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</si>
  <si>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</si>
  <si>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</si>
  <si>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</si>
  <si>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</si>
  <si>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</si>
  <si>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</si>
  <si>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</si>
  <si>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</si>
  <si>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</si>
  <si>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</si>
  <si>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</si>
  <si>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</si>
  <si>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</si>
  <si>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</si>
  <si>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</si>
  <si>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</si>
  <si>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</si>
  <si>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</si>
  <si>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</si>
  <si>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</si>
  <si>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</si>
  <si>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</si>
  <si>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</si>
  <si>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</si>
  <si>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</si>
  <si>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</si>
  <si>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</si>
  <si>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</si>
  <si>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</si>
  <si>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</si>
  <si>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</si>
  <si>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</si>
  <si>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</si>
  <si>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</si>
  <si>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</si>
  <si>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</si>
  <si>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</si>
  <si>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</si>
  <si>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</si>
  <si>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</si>
  <si>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</si>
  <si>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</si>
  <si>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</si>
  <si>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</si>
  <si>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</si>
  <si>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</si>
  <si>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</si>
  <si>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</si>
  <si>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</si>
  <si>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</si>
  <si>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</si>
  <si>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</si>
  <si>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</si>
  <si>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</si>
  <si>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</si>
  <si>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</si>
  <si>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</si>
  <si>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</si>
  <si>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</si>
  <si>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</si>
  <si>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</si>
  <si>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</si>
  <si>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</si>
  <si>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</si>
  <si>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</si>
  <si>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</si>
  <si>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</si>
  <si>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</si>
  <si>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</si>
  <si>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</si>
  <si>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</si>
  <si>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</si>
  <si>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</si>
  <si>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</si>
  <si>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</si>
  <si>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</si>
  <si>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</si>
  <si>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</si>
  <si>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</si>
  <si>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</si>
  <si>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</si>
  <si>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</si>
  <si>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</si>
  <si>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</si>
  <si>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</si>
  <si>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</si>
  <si>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</si>
  <si>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</si>
  <si>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</si>
  <si>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</si>
  <si>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</si>
  <si>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</si>
  <si>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</si>
  <si>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</si>
  <si>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</si>
  <si>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</si>
  <si>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</si>
  <si>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</si>
  <si>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</si>
  <si>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</si>
  <si>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</si>
  <si>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</si>
  <si>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</si>
  <si>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</si>
  <si>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</si>
  <si>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</si>
  <si>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</si>
  <si>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</si>
  <si>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</si>
  <si>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</si>
  <si>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</si>
  <si>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</si>
  <si>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</si>
  <si>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</si>
  <si>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</si>
  <si>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</si>
  <si>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</si>
  <si>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</si>
  <si>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</si>
  <si>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</si>
  <si>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</si>
  <si>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</si>
  <si>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</si>
  <si>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</si>
  <si>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</si>
  <si>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</si>
  <si>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</si>
  <si>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</si>
  <si>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</si>
  <si>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</si>
  <si>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</si>
  <si>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</si>
  <si>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</si>
  <si>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</si>
  <si>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</si>
  <si>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</si>
  <si>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</si>
  <si>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</si>
  <si>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</si>
  <si>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</si>
  <si>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</si>
  <si>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</si>
  <si>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</si>
  <si>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</si>
  <si>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</si>
  <si>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</si>
  <si>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</si>
  <si>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</si>
  <si>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</si>
  <si>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</si>
  <si>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</si>
  <si>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</si>
  <si>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</si>
  <si>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</si>
  <si>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</si>
  <si>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</si>
  <si>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</si>
  <si>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</si>
  <si>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</si>
  <si>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</si>
  <si>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</si>
  <si>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</si>
  <si>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</si>
  <si>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</si>
  <si>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</si>
  <si>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</si>
  <si>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</si>
  <si>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</si>
  <si>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</si>
  <si>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</si>
  <si>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</si>
  <si>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</si>
  <si>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</si>
  <si>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</si>
  <si>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</si>
  <si>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</si>
  <si>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</si>
  <si>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</si>
  <si>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</si>
  <si>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</si>
  <si>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</si>
  <si>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</si>
  <si>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</si>
  <si>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</si>
  <si>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</si>
  <si>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</si>
  <si>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</si>
  <si>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</si>
  <si>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</si>
  <si>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</si>
  <si>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</si>
  <si>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</si>
  <si>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</si>
  <si>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</si>
  <si>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</si>
  <si>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</si>
  <si>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</si>
  <si>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</si>
  <si>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</si>
  <si>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</si>
  <si>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</si>
  <si>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</si>
  <si>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</si>
  <si>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</si>
  <si>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</si>
  <si>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</si>
  <si>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</si>
  <si>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</si>
  <si>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</si>
  <si>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</si>
  <si>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</si>
  <si>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</si>
  <si>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</si>
  <si>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</si>
  <si>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</si>
  <si>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</si>
  <si>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</si>
  <si>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</si>
  <si>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</si>
  <si>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</si>
  <si>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</si>
  <si>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</si>
  <si>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</si>
  <si>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</si>
  <si>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</si>
  <si>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</si>
  <si>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</si>
  <si>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</si>
  <si>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</si>
  <si>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</si>
  <si>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</si>
  <si>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</si>
  <si>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</si>
  <si>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</si>
  <si>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</si>
  <si>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</si>
  <si>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</si>
  <si>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</si>
  <si>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</si>
  <si>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</si>
  <si>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</si>
  <si>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</si>
  <si>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</si>
  <si>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</si>
  <si>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</si>
  <si>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</si>
  <si>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</si>
  <si>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</si>
  <si>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</si>
  <si>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</si>
  <si>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</si>
  <si>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</si>
  <si>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</si>
  <si>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</si>
  <si>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</si>
  <si>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</si>
  <si>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</si>
  <si>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</si>
  <si>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</si>
  <si>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</si>
  <si>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</si>
  <si>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</si>
  <si>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</si>
  <si>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</si>
  <si>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</si>
  <si>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</si>
  <si>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</si>
  <si>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</si>
  <si>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</si>
  <si>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</si>
  <si>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</si>
  <si>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</si>
  <si>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</si>
  <si>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</si>
  <si>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</si>
  <si>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</si>
  <si>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</si>
  <si>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</si>
  <si>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</si>
  <si>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</si>
  <si>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</si>
  <si>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</si>
  <si>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</si>
  <si>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</si>
  <si>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</si>
  <si>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</si>
  <si>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</si>
  <si>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</si>
  <si>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</si>
  <si>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</si>
  <si>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</si>
  <si>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</si>
  <si>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</si>
  <si>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</si>
  <si>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</si>
  <si>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</si>
  <si>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</si>
  <si>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</si>
  <si>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</si>
  <si>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</si>
  <si>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</si>
  <si>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</si>
  <si>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</si>
  <si>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</si>
  <si>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</si>
  <si>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</si>
  <si>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</si>
  <si>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</si>
  <si>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</si>
  <si>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</si>
  <si>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</si>
  <si>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</si>
  <si>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</si>
  <si>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</si>
  <si>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</si>
  <si>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</si>
  <si>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</si>
  <si>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</si>
  <si>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</si>
  <si>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</si>
  <si>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</si>
  <si>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</si>
  <si>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</si>
  <si>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</si>
  <si>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</si>
  <si>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</si>
  <si>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</si>
  <si>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</si>
  <si>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</si>
  <si>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</si>
  <si>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</si>
  <si>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</si>
  <si>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</si>
  <si>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</si>
  <si>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</si>
  <si>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</si>
  <si>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</si>
  <si>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</si>
  <si>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</si>
  <si>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</si>
  <si>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</si>
  <si>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</si>
  <si>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</si>
  <si>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</si>
  <si>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</si>
  <si>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</si>
  <si>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</si>
  <si>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</si>
  <si>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</si>
  <si>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</si>
  <si>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</si>
  <si>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</si>
  <si>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</si>
  <si>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</si>
  <si>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</si>
  <si>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</si>
  <si>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</si>
  <si>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</si>
  <si>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</si>
  <si>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</si>
  <si>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</si>
  <si>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</si>
  <si>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</si>
  <si>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</si>
  <si>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</si>
  <si>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</si>
  <si>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</si>
  <si>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</si>
  <si>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</si>
  <si>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</si>
  <si>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</si>
  <si>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</si>
  <si>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</si>
  <si>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</si>
  <si>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</si>
  <si>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</si>
  <si>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</si>
  <si>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</si>
  <si>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</si>
  <si>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</si>
  <si>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</si>
  <si>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</si>
  <si>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</si>
  <si>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</si>
  <si>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</si>
  <si>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</si>
  <si>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</si>
  <si>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</si>
  <si>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</si>
  <si>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</si>
  <si>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</si>
  <si>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</si>
  <si>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</si>
  <si>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</si>
  <si>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</si>
  <si>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</si>
  <si>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</si>
  <si>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</si>
  <si>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</si>
  <si>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</si>
  <si>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</si>
  <si>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</si>
  <si>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</si>
  <si>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</si>
  <si>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</si>
  <si>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</si>
  <si>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</si>
  <si>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</si>
  <si>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</si>
  <si>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</si>
  <si>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</si>
  <si>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</si>
  <si>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</si>
  <si>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</si>
  <si>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</si>
  <si>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</si>
  <si>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</si>
  <si>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</si>
  <si>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</si>
  <si>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</si>
  <si>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</si>
  <si>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</si>
  <si>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</si>
  <si>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</si>
  <si>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</si>
  <si>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</si>
  <si>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</si>
  <si>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</si>
  <si>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</si>
  <si>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</si>
  <si>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</si>
  <si>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</si>
  <si>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</si>
  <si>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</si>
  <si>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</si>
  <si>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</si>
  <si>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</si>
  <si>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</si>
  <si>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</si>
  <si>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</si>
  <si>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</si>
  <si>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</si>
  <si>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</si>
  <si>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</si>
  <si>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</si>
  <si>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</si>
  <si>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</si>
  <si>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</si>
  <si>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</si>
  <si>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</si>
  <si>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</si>
  <si>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</si>
  <si>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</si>
  <si>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</si>
  <si>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</si>
  <si>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</si>
  <si>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</si>
  <si>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</si>
  <si>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</si>
  <si>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</si>
  <si>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</si>
  <si>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</si>
  <si>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</si>
  <si>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</si>
  <si>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</si>
  <si>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</si>
  <si>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</si>
  <si>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</si>
  <si>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</si>
  <si>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</si>
  <si>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</si>
  <si>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</si>
  <si>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</si>
  <si>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</si>
  <si>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</si>
  <si>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</si>
  <si>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</si>
  <si>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</si>
  <si>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</si>
  <si>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</si>
  <si>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</si>
  <si>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</si>
  <si>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</si>
  <si>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</si>
  <si>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</si>
  <si>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</si>
  <si>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</si>
  <si>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</si>
  <si>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</si>
  <si>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</si>
  <si>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</si>
  <si>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</si>
  <si>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</si>
  <si>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</si>
  <si>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</si>
  <si>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</si>
  <si>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</si>
  <si>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</si>
  <si>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</si>
  <si>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</si>
  <si>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</si>
  <si>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</si>
  <si>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</si>
  <si>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</si>
  <si>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</si>
  <si>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</si>
  <si>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</si>
  <si>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</si>
  <si>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</si>
  <si>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</si>
  <si>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</si>
  <si>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</si>
  <si>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</si>
  <si>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</si>
  <si>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</si>
  <si>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</si>
  <si>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</si>
  <si>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</si>
  <si>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</si>
  <si>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</si>
  <si>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</si>
  <si>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</si>
  <si>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</si>
  <si>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</si>
  <si>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</si>
  <si>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</si>
  <si>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</si>
  <si>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</si>
  <si>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</si>
  <si>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</si>
  <si>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</si>
  <si>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</si>
  <si>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</si>
  <si>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</si>
  <si>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</si>
  <si>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</si>
  <si>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</si>
  <si>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</si>
  <si>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</si>
  <si>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</si>
  <si>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</si>
  <si>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</si>
  <si>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</si>
  <si>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</si>
  <si>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</si>
  <si>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</si>
  <si>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</si>
  <si>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</si>
  <si>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</si>
  <si>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</si>
  <si>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</si>
  <si>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</si>
  <si>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</si>
  <si>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</si>
  <si>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</si>
  <si>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</si>
  <si>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</si>
  <si>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</si>
  <si>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</si>
  <si>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</si>
  <si>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</si>
  <si>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</si>
  <si>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</si>
  <si>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</si>
  <si>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</si>
  <si>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</si>
  <si>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</si>
  <si>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</si>
  <si>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</si>
  <si>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</si>
  <si>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</si>
  <si>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</si>
  <si>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</si>
  <si>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</si>
  <si>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</si>
  <si>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</si>
  <si>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</si>
  <si>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</si>
  <si>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</si>
  <si>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</si>
  <si>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</si>
  <si>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</si>
  <si>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</si>
  <si>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</si>
  <si>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</si>
  <si>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</si>
  <si>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</si>
  <si>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</si>
  <si>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</si>
  <si>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</si>
  <si>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</si>
  <si>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</si>
  <si>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</si>
  <si>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</si>
  <si>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</si>
  <si>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</si>
  <si>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</si>
  <si>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</si>
  <si>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</si>
  <si>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</si>
  <si>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</si>
  <si>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</si>
  <si>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</si>
  <si>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</si>
  <si>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</si>
  <si>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</si>
  <si>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</si>
  <si>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</si>
  <si>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</si>
  <si>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</si>
  <si>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</si>
  <si>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</si>
  <si>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</si>
  <si>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</si>
  <si>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</si>
  <si>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</si>
  <si>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</si>
  <si>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</si>
  <si>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</si>
  <si>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</si>
  <si>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</si>
  <si>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</si>
  <si>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</si>
  <si>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</si>
  <si>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</si>
  <si>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</si>
  <si>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</si>
  <si>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</si>
  <si>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</si>
  <si>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</si>
  <si>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</si>
  <si>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</si>
  <si>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</si>
  <si>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</si>
  <si>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</si>
  <si>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</si>
  <si>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</si>
  <si>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</si>
  <si>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</si>
  <si>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</si>
  <si>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</si>
  <si>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</si>
  <si>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</si>
  <si>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</si>
  <si>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</si>
  <si>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</si>
  <si>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</si>
  <si>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</si>
  <si>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</si>
  <si>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</si>
  <si>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</si>
  <si>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</si>
  <si>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</si>
  <si>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</si>
  <si>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</si>
  <si>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</si>
  <si>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</si>
  <si>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</si>
  <si>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</si>
  <si>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</si>
  <si>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</si>
  <si>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</si>
  <si>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</si>
  <si>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</si>
  <si>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</si>
  <si>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</si>
  <si>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</si>
  <si>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</si>
  <si>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</si>
  <si>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</si>
  <si>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</si>
  <si>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</si>
  <si>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</si>
  <si>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</si>
  <si>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</si>
  <si>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</si>
  <si>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</si>
  <si>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</si>
  <si>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</si>
  <si>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</si>
  <si>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</si>
  <si>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</si>
  <si>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</si>
  <si>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</si>
  <si>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</si>
  <si>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</si>
  <si>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</si>
  <si>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</si>
  <si>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</si>
  <si>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</si>
  <si>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</si>
  <si>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</si>
  <si>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</si>
  <si>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</si>
  <si>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</si>
  <si>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</si>
  <si>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</si>
  <si>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</si>
  <si>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</si>
  <si>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</si>
  <si>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</si>
  <si>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</si>
  <si>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</si>
  <si>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</si>
  <si>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</si>
  <si>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</si>
  <si>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</si>
  <si>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</si>
  <si>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</si>
  <si>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</si>
  <si>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</si>
  <si>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</si>
  <si>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</si>
  <si>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</si>
  <si>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</si>
  <si>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</si>
  <si>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</si>
  <si>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</si>
  <si>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</si>
  <si>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</si>
  <si>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</si>
  <si>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</si>
  <si>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</si>
  <si>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</si>
  <si>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</si>
  <si>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</si>
  <si>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</si>
  <si>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</si>
  <si>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</si>
  <si>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</si>
  <si>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</si>
  <si>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</si>
  <si>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</si>
  <si>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</si>
  <si>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</si>
  <si>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</si>
  <si>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</si>
  <si>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</si>
  <si>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</si>
  <si>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</si>
  <si>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</si>
  <si>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</si>
  <si>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</si>
  <si>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</si>
  <si>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</si>
  <si>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</si>
  <si>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</si>
  <si>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</si>
  <si>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</si>
  <si>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</si>
  <si>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</si>
  <si>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</si>
  <si>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</si>
  <si>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</si>
  <si>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</si>
  <si>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</si>
  <si>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</si>
  <si>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</si>
  <si>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</si>
  <si>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</si>
  <si>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</si>
  <si>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</si>
  <si>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</si>
  <si>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</si>
  <si>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</si>
  <si>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</si>
  <si>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</si>
  <si>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</si>
  <si>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</si>
  <si>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</si>
  <si>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</si>
  <si>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</si>
  <si>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</si>
  <si>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</si>
  <si>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</si>
  <si>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</si>
  <si>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</si>
  <si>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</si>
  <si>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</si>
  <si>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</si>
  <si>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</si>
  <si>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</si>
  <si>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</si>
  <si>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</si>
  <si>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</si>
  <si>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</si>
  <si>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</si>
  <si>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</si>
  <si>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</si>
  <si>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</si>
  <si>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</si>
  <si>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</si>
  <si>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</si>
  <si>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</si>
  <si>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</si>
  <si>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</si>
  <si>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</si>
  <si>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</si>
  <si>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</si>
  <si>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</si>
  <si>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</si>
  <si>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</si>
  <si>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</si>
  <si>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</si>
  <si>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</si>
  <si>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</si>
  <si>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</si>
  <si>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</si>
  <si>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</si>
  <si>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</si>
  <si>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</si>
  <si>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</si>
  <si>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</si>
  <si>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</si>
  <si>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</si>
  <si>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</si>
  <si>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</si>
  <si>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</si>
  <si>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</si>
  <si>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</si>
  <si>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</si>
  <si>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</si>
  <si>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</si>
  <si>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</si>
  <si>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</si>
  <si>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</si>
  <si>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</si>
  <si>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</si>
  <si>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</si>
  <si>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</si>
  <si>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</si>
  <si>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</si>
  <si>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</si>
  <si>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</si>
  <si>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</si>
  <si>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</si>
  <si>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</si>
  <si>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</si>
  <si>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</si>
  <si>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</si>
  <si>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</si>
  <si>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</si>
  <si>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</si>
  <si>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</si>
  <si>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</si>
  <si>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</si>
  <si>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</si>
  <si>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</si>
  <si>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</si>
  <si>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</si>
  <si>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</si>
  <si>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</si>
  <si>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</si>
  <si>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</si>
  <si>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</si>
  <si>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</si>
  <si>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</si>
  <si>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</si>
  <si>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</si>
  <si>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</si>
  <si>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</si>
  <si>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</si>
  <si>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</si>
  <si>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</si>
  <si>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</si>
  <si>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</si>
  <si>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</si>
  <si>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</si>
  <si>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</si>
  <si>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</si>
  <si>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</si>
  <si>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</si>
  <si>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</si>
  <si>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</si>
  <si>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</si>
  <si>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</si>
  <si>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</si>
  <si>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</si>
  <si>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</si>
  <si>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</si>
  <si>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</si>
  <si>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</si>
  <si>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</si>
  <si>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</si>
  <si>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</si>
  <si>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</si>
  <si>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</si>
  <si>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</si>
  <si>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</si>
  <si>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</si>
  <si>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</si>
  <si>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</si>
  <si>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</si>
  <si>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</si>
  <si>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</si>
  <si>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</si>
  <si>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</si>
  <si>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</si>
  <si>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</si>
  <si>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</si>
  <si>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</si>
  <si>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</si>
  <si>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</si>
  <si>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</si>
  <si>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</si>
  <si>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</si>
  <si>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</si>
  <si>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</si>
  <si>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</si>
  <si>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</si>
  <si>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</si>
  <si>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</si>
  <si>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</si>
  <si>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</si>
  <si>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</si>
  <si>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</si>
  <si>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</si>
  <si>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</si>
  <si>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</si>
  <si>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</si>
  <si>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</si>
  <si>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</si>
  <si>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</si>
  <si>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</si>
  <si>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</si>
  <si>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</si>
  <si>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</si>
  <si>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</si>
  <si>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</si>
  <si>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</si>
  <si>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</si>
  <si>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</si>
  <si>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</si>
  <si>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</si>
  <si>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</si>
  <si>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</si>
  <si>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</si>
  <si>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</si>
  <si>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</si>
  <si>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</si>
  <si>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</si>
  <si>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</si>
  <si>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</si>
  <si>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</si>
  <si>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</si>
  <si>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</si>
  <si>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</si>
  <si>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</si>
  <si>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</si>
  <si>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</si>
  <si>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</si>
  <si>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</si>
  <si>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</si>
  <si>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</si>
  <si>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</si>
  <si>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</si>
  <si>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</si>
  <si>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</si>
  <si>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</si>
  <si>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</si>
  <si>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</si>
  <si>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</si>
  <si>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</si>
  <si>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</si>
  <si>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</si>
  <si>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</si>
  <si>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</si>
  <si>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</si>
  <si>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</si>
  <si>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</si>
  <si>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</si>
  <si>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</si>
  <si>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</si>
  <si>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</si>
  <si>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</si>
  <si>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</si>
  <si>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</si>
  <si>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</si>
  <si>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</si>
  <si>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</si>
  <si>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</si>
  <si>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</si>
  <si>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</si>
  <si>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</si>
  <si>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</si>
  <si>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</si>
  <si>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</si>
  <si>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</si>
  <si>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</si>
  <si>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</si>
  <si>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</si>
  <si>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</si>
  <si>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</si>
  <si>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</si>
  <si>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</si>
  <si>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</si>
  <si>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</si>
  <si>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</si>
  <si>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</si>
  <si>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</si>
  <si>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</si>
  <si>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</si>
  <si>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</si>
  <si>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</si>
  <si>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</si>
  <si>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</si>
  <si>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</si>
  <si>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</si>
  <si>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</si>
  <si>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</si>
  <si>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</si>
  <si>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</si>
  <si>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</si>
  <si>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</si>
  <si>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</si>
  <si>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</si>
  <si>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</si>
  <si>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</si>
  <si>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</si>
  <si>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</si>
  <si>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</si>
  <si>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</si>
  <si>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</si>
  <si>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</si>
  <si>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</si>
  <si>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</si>
  <si>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</si>
  <si>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</si>
  <si>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</si>
  <si>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</si>
  <si>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</si>
  <si>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</si>
  <si>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</si>
  <si>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</si>
  <si>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</si>
  <si>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</si>
  <si>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</si>
  <si>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</si>
  <si>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</si>
  <si>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</si>
  <si>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</si>
  <si>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</si>
  <si>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</si>
  <si>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</si>
  <si>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</si>
  <si>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</si>
  <si>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</si>
  <si>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</si>
  <si>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</si>
  <si>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</si>
  <si>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</si>
  <si>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</si>
  <si>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</si>
  <si>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</si>
  <si>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</si>
  <si>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</si>
  <si>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</si>
  <si>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</si>
  <si>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</si>
  <si>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</si>
  <si>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</si>
  <si>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</si>
  <si>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</si>
  <si>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</si>
  <si>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</si>
  <si>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</si>
  <si>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</si>
  <si>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</si>
  <si>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</si>
  <si>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</si>
  <si>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</si>
  <si>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</si>
  <si>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</si>
  <si>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</si>
  <si>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</si>
  <si>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</si>
  <si>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</si>
  <si>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</si>
  <si>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</si>
  <si>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</si>
  <si>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</si>
  <si>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</si>
  <si>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</si>
  <si>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</si>
  <si>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</si>
  <si>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</si>
  <si>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</si>
  <si>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</si>
  <si>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</si>
  <si>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</si>
  <si>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</si>
  <si>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</si>
  <si>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</si>
  <si>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</si>
  <si>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</si>
  <si>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</si>
  <si>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</si>
  <si>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</si>
  <si>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</si>
  <si>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</si>
  <si>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</si>
  <si>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</si>
  <si>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</si>
  <si>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</si>
  <si>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</si>
  <si>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</si>
  <si>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</si>
  <si>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</si>
  <si>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</si>
  <si>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</si>
  <si>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</si>
  <si>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</si>
  <si>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</si>
  <si>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</si>
  <si>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</si>
  <si>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</si>
  <si>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</si>
  <si>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</si>
  <si>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</si>
  <si>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</si>
  <si>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</si>
  <si>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</si>
  <si>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</si>
  <si>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</si>
  <si>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</si>
  <si>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</si>
  <si>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</si>
  <si>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</si>
  <si>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</si>
  <si>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</si>
  <si>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</si>
  <si>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</si>
  <si>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</si>
  <si>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</si>
  <si>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</si>
  <si>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</si>
  <si>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</si>
  <si>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</si>
  <si>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</si>
  <si>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</si>
  <si>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</si>
  <si>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</si>
  <si>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</si>
  <si>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</si>
  <si>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</si>
  <si>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</si>
  <si>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</si>
  <si>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</si>
  <si>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</si>
  <si>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</si>
  <si>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</si>
  <si>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</si>
  <si>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</si>
  <si>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</si>
  <si>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</si>
  <si>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</si>
  <si>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</si>
  <si>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</si>
  <si>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</si>
  <si>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</si>
  <si>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</si>
  <si>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</si>
  <si>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</si>
  <si>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</si>
  <si>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</si>
  <si>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</si>
  <si>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</si>
  <si>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</si>
  <si>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</si>
  <si>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</si>
  <si>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</si>
  <si>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</si>
  <si>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</si>
  <si>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</si>
  <si>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</si>
  <si>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</si>
  <si>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</si>
  <si>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</si>
  <si>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</si>
  <si>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</si>
  <si>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</si>
  <si>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</si>
  <si>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</si>
  <si>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</si>
  <si>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</si>
  <si>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</si>
  <si>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</si>
  <si>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</si>
  <si>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</si>
  <si>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</si>
  <si>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</si>
  <si>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</si>
  <si>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</si>
  <si>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</si>
  <si>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</si>
  <si>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</si>
  <si>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</si>
  <si>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</si>
  <si>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</si>
  <si>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</si>
  <si>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</si>
  <si>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</si>
  <si>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</si>
  <si>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</si>
  <si>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</si>
  <si>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</si>
  <si>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</si>
  <si>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</si>
  <si>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</si>
  <si>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</si>
  <si>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</si>
  <si>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</si>
  <si>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</si>
  <si>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</si>
  <si>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</si>
  <si>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</si>
  <si>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</si>
  <si>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</si>
  <si>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</si>
  <si>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</si>
  <si>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</si>
  <si>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</si>
  <si>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</si>
  <si>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</si>
  <si>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</si>
  <si>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</si>
  <si>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</si>
  <si>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</si>
  <si>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</si>
  <si>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</si>
  <si>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</si>
  <si>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</si>
  <si>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</si>
  <si>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</si>
  <si>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</si>
  <si>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</si>
  <si>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</si>
  <si>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</si>
  <si>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</si>
  <si>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</si>
  <si>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</si>
  <si>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</si>
  <si>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</si>
  <si>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</si>
  <si>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</si>
  <si>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</si>
  <si>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</si>
  <si>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</si>
  <si>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</si>
  <si>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</si>
  <si>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</si>
  <si>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</si>
  <si>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</si>
  <si>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</si>
  <si>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</si>
  <si>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</si>
  <si>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</si>
  <si>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</si>
  <si>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</si>
  <si>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</si>
  <si>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</si>
  <si>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</si>
  <si>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</si>
  <si>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</si>
  <si>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</si>
  <si>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</si>
  <si>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</si>
  <si>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</si>
  <si>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</si>
  <si>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</si>
  <si>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</si>
  <si>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</si>
  <si>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</si>
  <si>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</si>
  <si>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</si>
  <si>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</si>
  <si>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</si>
  <si>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</si>
  <si>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</si>
  <si>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</si>
  <si>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</si>
  <si>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</si>
  <si>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</si>
  <si>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</si>
  <si>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</si>
  <si>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</si>
  <si>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</si>
  <si>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</si>
  <si>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</si>
  <si>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</si>
  <si>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</si>
  <si>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</si>
  <si>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</si>
  <si>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</si>
  <si>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</si>
  <si>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</si>
  <si>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</si>
  <si>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</si>
  <si>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</si>
  <si>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</si>
  <si>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</si>
  <si>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</si>
  <si>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</si>
  <si>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</si>
  <si>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</si>
  <si>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</si>
  <si>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</si>
  <si>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</si>
  <si>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</si>
  <si>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</si>
  <si>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</si>
  <si>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</si>
  <si>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</si>
  <si>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</si>
  <si>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</si>
  <si>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</si>
  <si>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</si>
  <si>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</si>
  <si>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</si>
  <si>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</si>
  <si>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</si>
  <si>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</si>
  <si>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</si>
  <si>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</si>
  <si>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</si>
  <si>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</si>
  <si>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</si>
  <si>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</si>
  <si>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</si>
  <si>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</si>
  <si>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</si>
  <si>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</si>
  <si>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</si>
  <si>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</si>
  <si>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</si>
  <si>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</si>
  <si>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</si>
  <si>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</si>
  <si>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</si>
  <si>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</si>
  <si>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</si>
  <si>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</si>
  <si>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</si>
  <si>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</si>
  <si>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</si>
  <si>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</si>
  <si>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</si>
  <si>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</si>
  <si>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</si>
  <si>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</si>
  <si>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</si>
  <si>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</si>
  <si>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</si>
  <si>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</si>
  <si>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</si>
  <si>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</si>
  <si>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</si>
  <si>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</si>
  <si>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</si>
  <si>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</si>
  <si>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</si>
  <si>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</si>
  <si>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</si>
  <si>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</si>
  <si>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</si>
  <si>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</si>
  <si>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</si>
  <si>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</si>
  <si>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</si>
  <si>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</si>
  <si>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</si>
  <si>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</si>
  <si>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</si>
  <si>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</si>
  <si>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</si>
  <si>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</si>
  <si>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</si>
  <si>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</si>
  <si>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</si>
  <si>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</si>
  <si>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</si>
  <si>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</si>
  <si>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</si>
  <si>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</si>
  <si>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</si>
  <si>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</si>
  <si>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</si>
  <si>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</si>
  <si>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</si>
  <si>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</si>
  <si>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</si>
  <si>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</si>
  <si>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</si>
  <si>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</si>
  <si>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</si>
  <si>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</si>
  <si>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</si>
  <si>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</si>
  <si>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</si>
  <si>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</si>
  <si>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</si>
  <si>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</si>
  <si>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</si>
  <si>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</si>
  <si>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</si>
  <si>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</si>
  <si>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</si>
  <si>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</si>
  <si>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</si>
  <si>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</si>
  <si>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</si>
  <si>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</si>
  <si>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</si>
  <si>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</si>
  <si>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</si>
  <si>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</si>
  <si>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</si>
  <si>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</si>
  <si>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</si>
  <si>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</si>
  <si>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</si>
  <si>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</si>
  <si>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</si>
  <si>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</si>
  <si>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</si>
  <si>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</si>
  <si>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</si>
  <si>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</si>
  <si>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</si>
  <si>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</si>
  <si>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</si>
  <si>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</si>
  <si>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</si>
  <si>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</si>
  <si>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</si>
  <si>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</si>
  <si>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</si>
  <si>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</si>
  <si>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</si>
  <si>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</si>
  <si>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</si>
  <si>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</si>
  <si>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</si>
  <si>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</si>
  <si>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</si>
  <si>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</si>
  <si>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</si>
  <si>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</si>
  <si>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</si>
  <si>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</si>
  <si>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</si>
  <si>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</si>
  <si>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</si>
  <si>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</si>
  <si>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</si>
  <si>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</si>
  <si>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</si>
  <si>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</si>
  <si>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</si>
  <si>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</si>
  <si>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</si>
  <si>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</si>
  <si>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</si>
  <si>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</si>
  <si>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</si>
  <si>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</si>
  <si>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</si>
  <si>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</si>
  <si>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</si>
  <si>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</si>
  <si>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</si>
  <si>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</si>
  <si>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</si>
  <si>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</si>
  <si>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</si>
  <si>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</si>
  <si>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</si>
  <si>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</si>
  <si>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</si>
  <si>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</si>
  <si>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</si>
  <si>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</si>
  <si>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</si>
  <si>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</si>
  <si>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</si>
  <si>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</si>
  <si>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</si>
  <si>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</si>
  <si>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</si>
  <si>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</si>
  <si>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</si>
  <si>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</si>
  <si>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</si>
  <si>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</si>
  <si>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</si>
  <si>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</si>
  <si>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</si>
  <si>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</si>
  <si>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</si>
  <si>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</si>
  <si>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</si>
  <si>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</si>
  <si>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</si>
  <si>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</si>
  <si>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</si>
  <si>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</si>
  <si>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</si>
  <si>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</si>
  <si>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</si>
  <si>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</si>
  <si>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</si>
  <si>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</si>
  <si>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</si>
  <si>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</si>
  <si>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</si>
  <si>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</si>
  <si>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</si>
  <si>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</si>
  <si>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</si>
  <si>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</si>
  <si>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</si>
  <si>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</si>
  <si>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</si>
  <si>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</si>
  <si>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</si>
  <si>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</si>
  <si>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</si>
  <si>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</si>
  <si>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</si>
  <si>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</si>
  <si>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</si>
  <si>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</si>
  <si>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</si>
  <si>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</si>
  <si>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</si>
  <si>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</si>
  <si>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</si>
  <si>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</si>
  <si>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</si>
  <si>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</si>
  <si>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</si>
  <si>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</si>
  <si>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</si>
  <si>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</si>
  <si>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</si>
  <si>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</si>
  <si>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</si>
  <si>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</si>
  <si>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</si>
  <si>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</si>
  <si>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</si>
  <si>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</si>
  <si>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</si>
  <si>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</si>
  <si>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</si>
  <si>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</si>
  <si>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</si>
  <si>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</si>
  <si>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</si>
  <si>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</si>
  <si>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</si>
  <si>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</si>
  <si>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</si>
  <si>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</si>
  <si>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</si>
  <si>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</si>
  <si>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</si>
  <si>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</si>
  <si>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</si>
  <si>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</si>
  <si>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</si>
  <si>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</si>
  <si>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</si>
  <si>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</si>
  <si>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</si>
  <si>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</si>
  <si>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</si>
  <si>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</si>
  <si>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</si>
  <si>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</si>
  <si>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</si>
  <si>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</si>
  <si>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</si>
  <si>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</si>
  <si>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</si>
  <si>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</si>
  <si>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</si>
  <si>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</si>
  <si>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</si>
  <si>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</si>
  <si>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</si>
  <si>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</si>
  <si>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</si>
  <si>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</si>
  <si>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</si>
  <si>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</si>
  <si>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</si>
  <si>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</si>
  <si>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</si>
  <si>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</si>
  <si>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</si>
  <si>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</si>
  <si>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</si>
  <si>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</si>
  <si>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</si>
  <si>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</si>
  <si>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</si>
  <si>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</si>
  <si>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</si>
  <si>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</si>
  <si>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</si>
  <si>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</si>
  <si>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</si>
  <si>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</si>
  <si>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</si>
  <si>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</si>
  <si>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</si>
  <si>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</si>
  <si>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</si>
  <si>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</si>
  <si>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</si>
  <si>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</si>
  <si>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</si>
  <si>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</si>
  <si>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</si>
  <si>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</si>
  <si>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</si>
  <si>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</si>
  <si>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</si>
  <si>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</si>
  <si>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</si>
  <si>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</si>
  <si>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</si>
  <si>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</si>
  <si>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</si>
  <si>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</si>
  <si>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</si>
  <si>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</si>
  <si>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</si>
  <si>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</si>
  <si>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</si>
  <si>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</si>
  <si>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</si>
  <si>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</si>
  <si>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</si>
  <si>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</si>
  <si>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</si>
  <si>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</si>
  <si>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</si>
  <si>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</si>
  <si>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</si>
  <si>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</si>
  <si>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</si>
  <si>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</si>
  <si>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</si>
  <si>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</si>
  <si>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</si>
  <si>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</si>
  <si>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</si>
  <si>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</si>
  <si>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</si>
  <si>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</si>
  <si>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</si>
  <si>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</si>
  <si>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</si>
  <si>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</si>
  <si>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</si>
  <si>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</si>
  <si>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</si>
  <si>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</si>
  <si>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</si>
  <si>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</si>
  <si>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</si>
  <si>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</si>
  <si>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</si>
  <si>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</si>
  <si>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</si>
  <si>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</si>
  <si>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</si>
  <si>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</si>
  <si>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</si>
  <si>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</si>
  <si>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</si>
  <si>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</si>
  <si>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</si>
  <si>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</si>
  <si>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</si>
  <si>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</si>
  <si>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</si>
  <si>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</si>
  <si>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</si>
  <si>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</si>
  <si>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</si>
  <si>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</si>
  <si>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</si>
  <si>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</si>
  <si>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</si>
  <si>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</si>
  <si>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</si>
  <si>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</si>
  <si>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</si>
  <si>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</si>
  <si>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</si>
  <si>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</si>
  <si>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</si>
  <si>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</si>
  <si>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</si>
  <si>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</si>
  <si>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</si>
  <si>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</si>
  <si>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</si>
  <si>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</si>
  <si>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</si>
  <si>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</si>
  <si>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</si>
  <si>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</si>
  <si>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</si>
  <si>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</si>
  <si>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</si>
  <si>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</si>
  <si>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</si>
  <si>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</si>
  <si>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</si>
  <si>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</si>
  <si>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</si>
  <si>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</si>
  <si>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</si>
  <si>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</si>
  <si>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</si>
  <si>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</si>
  <si>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</si>
  <si>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</si>
  <si>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</si>
  <si>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</si>
  <si>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</si>
  <si>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</si>
  <si>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</si>
  <si>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</si>
  <si>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</si>
  <si>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</si>
  <si>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</si>
  <si>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</si>
  <si>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</si>
  <si>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</si>
  <si>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</si>
  <si>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</si>
  <si>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</si>
  <si>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</si>
  <si>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</si>
  <si>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</si>
  <si>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</si>
  <si>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</si>
  <si>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</si>
  <si>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</si>
  <si>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</si>
  <si>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</si>
  <si>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</si>
  <si>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</si>
  <si>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</si>
  <si>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</si>
  <si>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</si>
  <si>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</si>
  <si>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</si>
  <si>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</si>
  <si>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</si>
  <si>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</si>
  <si>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</si>
  <si>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</si>
  <si>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</si>
  <si>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</si>
  <si>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</si>
  <si>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</si>
  <si>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</si>
  <si>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</si>
  <si>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</si>
  <si>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</si>
  <si>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</si>
  <si>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</si>
  <si>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</si>
  <si>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</si>
  <si>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</si>
  <si>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</si>
  <si>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</si>
  <si>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</si>
  <si>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</si>
  <si>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</si>
  <si>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</si>
  <si>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</si>
  <si>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</si>
  <si>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</si>
  <si>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</si>
  <si>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</si>
  <si>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</si>
  <si>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</si>
  <si>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</si>
  <si>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</si>
  <si>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</si>
  <si>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</si>
  <si>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</si>
  <si>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</si>
  <si>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</si>
  <si>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</si>
  <si>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</si>
  <si>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</si>
  <si>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</si>
  <si>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</si>
  <si>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</si>
  <si>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</si>
  <si>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</si>
  <si>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</si>
  <si>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</si>
  <si>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</si>
  <si>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</si>
  <si>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</si>
  <si>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</si>
  <si>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</si>
  <si>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</si>
  <si>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</si>
  <si>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</si>
  <si>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</si>
  <si>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</si>
  <si>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</si>
  <si>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</si>
  <si>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</si>
  <si>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</si>
  <si>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</si>
  <si>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</si>
  <si>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</si>
  <si>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</si>
  <si>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</si>
  <si>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</si>
  <si>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</si>
  <si>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</si>
  <si>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</si>
  <si>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</si>
  <si>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</si>
  <si>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</si>
  <si>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</si>
  <si>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</si>
  <si>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</si>
  <si>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</si>
  <si>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</si>
  <si>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</si>
  <si>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</si>
  <si>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</si>
  <si>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</si>
  <si>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</si>
  <si>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</si>
  <si>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</si>
  <si>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</si>
  <si>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</si>
  <si>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</si>
  <si>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</si>
  <si>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</si>
  <si>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</si>
  <si>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</si>
  <si>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</si>
  <si>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</si>
  <si>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</si>
  <si>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</si>
  <si>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</si>
  <si>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</si>
  <si>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</si>
  <si>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</si>
  <si>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</si>
  <si>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</si>
  <si>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</si>
  <si>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</si>
  <si>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</si>
  <si>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</si>
  <si>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</si>
  <si>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</si>
  <si>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</si>
  <si>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</si>
  <si>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</si>
  <si>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</si>
  <si>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</si>
  <si>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</si>
  <si>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</si>
  <si>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</si>
  <si>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</si>
  <si>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</si>
  <si>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</si>
  <si>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</si>
  <si>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</si>
  <si>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</si>
  <si>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</si>
  <si>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</si>
  <si>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</si>
  <si>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</si>
  <si>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</si>
  <si>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</si>
  <si>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</si>
  <si>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</si>
  <si>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</si>
  <si>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</si>
  <si>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</si>
  <si>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</si>
  <si>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</si>
  <si>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</si>
  <si>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</si>
  <si>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</si>
  <si>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</si>
  <si>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</si>
  <si>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</si>
  <si>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</si>
  <si>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</si>
  <si>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</si>
  <si>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</si>
  <si>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</si>
  <si>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</si>
  <si>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</si>
  <si>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</si>
  <si>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</si>
  <si>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</si>
  <si>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</si>
  <si>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</si>
  <si>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</si>
  <si>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</si>
  <si>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</si>
  <si>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</si>
  <si>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</si>
  <si>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</si>
  <si>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</si>
  <si>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</si>
  <si>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</si>
  <si>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</si>
  <si>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</si>
  <si>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</si>
  <si>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</si>
  <si>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</si>
  <si>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</si>
  <si>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</si>
  <si>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</si>
  <si>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</si>
  <si>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</si>
  <si>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</si>
  <si>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</si>
  <si>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</si>
  <si>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</si>
  <si>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</si>
  <si>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</si>
  <si>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</si>
  <si>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</si>
  <si>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</si>
  <si>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</si>
  <si>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</si>
  <si>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</si>
  <si>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</si>
  <si>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</si>
  <si>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</si>
  <si>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</si>
  <si>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</si>
  <si>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</si>
  <si>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</si>
  <si>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</si>
  <si>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</si>
  <si>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</si>
  <si>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</si>
  <si>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</si>
  <si>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</si>
  <si>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</si>
  <si>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</si>
  <si>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</si>
  <si>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</si>
  <si>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</si>
  <si>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</si>
  <si>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</si>
  <si>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</si>
  <si>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</si>
  <si>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</si>
  <si>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</si>
  <si>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</si>
  <si>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</si>
  <si>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</si>
  <si>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</si>
  <si>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</si>
  <si>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</si>
  <si>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</si>
  <si>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</si>
  <si>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</si>
  <si>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</si>
  <si>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</si>
  <si>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</si>
  <si>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</si>
  <si>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</si>
  <si>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</si>
  <si>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</si>
  <si>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</si>
  <si>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</si>
  <si>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</si>
  <si>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</si>
  <si>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</si>
  <si>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</si>
  <si>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</si>
  <si>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</si>
  <si>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</si>
  <si>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</si>
  <si>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</si>
  <si>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</si>
  <si>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</si>
  <si>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</si>
  <si>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</si>
  <si>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</si>
  <si>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</si>
  <si>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</si>
  <si>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</si>
  <si>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</si>
  <si>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</si>
  <si>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</si>
  <si>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</si>
  <si>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</si>
  <si>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</si>
  <si>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</si>
  <si>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</si>
  <si>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</si>
  <si>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</si>
  <si>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</si>
  <si>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</si>
  <si>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</si>
  <si>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</si>
  <si>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</si>
  <si>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</si>
  <si>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</si>
  <si>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</si>
  <si>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</si>
  <si>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</si>
  <si>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</si>
  <si>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</si>
  <si>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</si>
  <si>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</si>
  <si>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</si>
  <si>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</si>
  <si>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</si>
  <si>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</si>
  <si>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</si>
  <si>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</si>
  <si>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</si>
  <si>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</si>
  <si>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</si>
  <si>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</si>
  <si>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</si>
  <si>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</si>
  <si>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</si>
  <si>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</si>
  <si>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</si>
  <si>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</si>
  <si>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</si>
  <si>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</si>
  <si>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</si>
  <si>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</si>
  <si>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</si>
  <si>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</si>
  <si>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</si>
  <si>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</si>
  <si>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</si>
  <si>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</si>
  <si>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</si>
  <si>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</si>
  <si>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</si>
  <si>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</si>
  <si>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</si>
  <si>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</si>
  <si>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</si>
  <si>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</si>
  <si>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</si>
  <si>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</si>
  <si>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</si>
  <si>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</si>
  <si>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</si>
  <si>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</si>
  <si>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</si>
  <si>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</si>
  <si>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</si>
  <si>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</si>
  <si>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</si>
  <si>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</si>
  <si>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</si>
  <si>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</si>
  <si>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</si>
  <si>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</si>
  <si>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</si>
  <si>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</si>
  <si>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</si>
  <si>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</si>
  <si>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</si>
  <si>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</si>
  <si>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</si>
  <si>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</si>
  <si>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</si>
  <si>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</si>
  <si>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</si>
  <si>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</si>
  <si>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</si>
  <si>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</si>
  <si>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</si>
  <si>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</si>
  <si>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</si>
  <si>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</si>
  <si>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</si>
  <si>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</si>
  <si>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</si>
  <si>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</si>
  <si>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</si>
  <si>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</si>
  <si>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</si>
  <si>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</si>
  <si>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</si>
  <si>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</si>
  <si>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</si>
  <si>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</si>
  <si>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</si>
  <si>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</si>
  <si>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</si>
  <si>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</si>
  <si>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</si>
  <si>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</si>
  <si>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</si>
  <si>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</si>
  <si>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</si>
  <si>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</si>
  <si>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</si>
  <si>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</si>
  <si>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</si>
  <si>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</si>
  <si>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</si>
  <si>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</si>
  <si>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</si>
  <si>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</si>
  <si>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</si>
  <si>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</si>
  <si>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</si>
  <si>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</si>
  <si>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</si>
  <si>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</si>
  <si>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</si>
  <si>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</si>
  <si>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</si>
  <si>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</si>
  <si>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</si>
  <si>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</si>
  <si>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</si>
  <si>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</si>
  <si>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</si>
  <si>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</si>
  <si>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</si>
  <si>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</si>
  <si>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</si>
  <si>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</si>
  <si>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</si>
  <si>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</si>
  <si>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</si>
  <si>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</si>
  <si>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</si>
  <si>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</si>
  <si>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</si>
  <si>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</si>
  <si>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</si>
  <si>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</si>
  <si>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</si>
  <si>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</si>
  <si>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</si>
  <si>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</si>
  <si>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</si>
  <si>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</si>
  <si>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</si>
  <si>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</si>
  <si>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</si>
  <si>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</si>
  <si>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</si>
  <si>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</si>
  <si>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</si>
  <si>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</si>
  <si>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</si>
  <si>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</si>
  <si>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</si>
  <si>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</si>
  <si>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</si>
  <si>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</si>
  <si>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</si>
  <si>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</si>
  <si>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</si>
  <si>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</si>
  <si>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</si>
  <si>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</si>
  <si>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</si>
  <si>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</si>
  <si>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</si>
  <si>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</si>
  <si>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</si>
  <si>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</si>
  <si>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</si>
  <si>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</si>
  <si>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</si>
  <si>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</si>
  <si>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</si>
  <si>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</si>
  <si>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</si>
  <si>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</si>
  <si>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</si>
  <si>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</si>
  <si>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</si>
  <si>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</si>
  <si>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</si>
  <si>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</si>
  <si>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</si>
  <si>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</si>
  <si>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</si>
  <si>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</si>
  <si>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</si>
  <si>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</si>
  <si>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</si>
  <si>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</si>
  <si>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</si>
  <si>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</si>
  <si>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</si>
  <si>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</si>
  <si>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</si>
  <si>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</si>
  <si>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</si>
  <si>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</si>
  <si>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</si>
  <si>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</si>
  <si>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</si>
  <si>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</si>
  <si>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</si>
  <si>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</si>
  <si>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</si>
  <si>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</si>
  <si>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</si>
  <si>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</si>
  <si>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</si>
  <si>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</si>
  <si>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</si>
  <si>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</si>
  <si>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</si>
  <si>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</si>
  <si>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</si>
  <si>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</si>
  <si>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</si>
  <si>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</si>
  <si>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</si>
  <si>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</si>
  <si>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</si>
  <si>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</si>
  <si>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</si>
  <si>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</si>
  <si>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</si>
  <si>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</si>
  <si>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</si>
  <si>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</si>
  <si>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</si>
  <si>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</si>
  <si>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</si>
  <si>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</si>
  <si>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</si>
  <si>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</si>
  <si>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</si>
  <si>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</si>
  <si>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</si>
  <si>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</si>
  <si>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</si>
  <si>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</si>
  <si>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</si>
  <si>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</si>
  <si>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</si>
  <si>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</si>
  <si>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</si>
  <si>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</si>
  <si>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</si>
  <si>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</si>
  <si>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</si>
  <si>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</si>
  <si>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</si>
  <si>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</si>
  <si>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</si>
  <si>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</si>
  <si>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</si>
  <si>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</si>
  <si>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</si>
  <si>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</si>
  <si>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</si>
  <si>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</si>
  <si>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</si>
  <si>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</si>
  <si>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</si>
  <si>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</si>
  <si>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</si>
  <si>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</si>
  <si>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</si>
  <si>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</si>
  <si>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</si>
  <si>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</si>
  <si>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</si>
  <si>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</si>
  <si>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</si>
  <si>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</si>
  <si>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</si>
  <si>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</si>
  <si>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</si>
  <si>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</si>
  <si>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</si>
  <si>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</si>
  <si>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</si>
  <si>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</si>
  <si>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</si>
  <si>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</si>
  <si>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</si>
  <si>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</si>
  <si>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</si>
  <si>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</si>
  <si>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</si>
  <si>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</si>
  <si>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</si>
  <si>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</si>
  <si>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</si>
  <si>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</si>
  <si>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</si>
  <si>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</si>
  <si>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</si>
  <si>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</si>
  <si>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</si>
  <si>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</si>
  <si>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</si>
  <si>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</si>
  <si>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</si>
  <si>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</si>
  <si>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</si>
  <si>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</si>
  <si>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</si>
  <si>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</si>
  <si>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</si>
  <si>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</si>
  <si>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</si>
  <si>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</si>
  <si>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</si>
  <si>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</si>
  <si>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</si>
  <si>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</si>
  <si>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</si>
  <si>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</si>
  <si>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</si>
  <si>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</si>
  <si>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</si>
  <si>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</si>
  <si>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</si>
  <si>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</si>
  <si>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</si>
  <si>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</si>
  <si>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</si>
  <si>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</si>
  <si>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</si>
  <si>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</si>
  <si>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</si>
  <si>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</si>
  <si>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</si>
  <si>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</si>
  <si>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</si>
  <si>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</si>
  <si>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</si>
  <si>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</si>
  <si>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</si>
  <si>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</si>
  <si>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</si>
  <si>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</si>
  <si>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</si>
  <si>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</si>
  <si>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</si>
  <si>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</si>
  <si>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</si>
  <si>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</si>
  <si>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</si>
  <si>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</si>
  <si>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</si>
  <si>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</si>
  <si>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</si>
  <si>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</si>
  <si>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</si>
  <si>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</si>
  <si>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</si>
  <si>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</si>
  <si>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</si>
  <si>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</si>
  <si>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</si>
  <si>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</si>
  <si>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</si>
  <si>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</si>
  <si>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</si>
  <si>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</si>
  <si>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</si>
  <si>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</si>
  <si>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</si>
  <si>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</si>
  <si>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</si>
  <si>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</si>
  <si>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</si>
  <si>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</si>
  <si>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</si>
  <si>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</si>
  <si>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</si>
  <si>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</si>
  <si>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</si>
  <si>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</si>
  <si>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</si>
  <si>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</si>
  <si>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</si>
  <si>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</si>
  <si>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</si>
  <si>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</si>
  <si>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</si>
  <si>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</si>
  <si>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</si>
  <si>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</si>
  <si>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</si>
  <si>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</si>
  <si>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</si>
  <si>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</si>
  <si>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</si>
  <si>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</si>
  <si>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</si>
  <si>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</si>
  <si>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</si>
  <si>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</si>
  <si>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</si>
  <si>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</si>
  <si>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</si>
  <si>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</si>
  <si>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</si>
  <si>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</si>
  <si>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</si>
  <si>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</si>
  <si>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</si>
  <si>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</si>
  <si>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</si>
  <si>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</si>
  <si>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</si>
  <si>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</si>
  <si>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</si>
  <si>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</si>
  <si>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</si>
  <si>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</si>
  <si>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</si>
  <si>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</si>
  <si>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</si>
  <si>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</si>
  <si>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</si>
  <si>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</si>
  <si>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</si>
  <si>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</si>
  <si>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</si>
  <si>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</si>
  <si>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</si>
  <si>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</si>
  <si>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</si>
  <si>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</si>
  <si>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</si>
  <si>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</si>
  <si>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</si>
  <si>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</si>
  <si>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</si>
  <si>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</si>
  <si>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</si>
  <si>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</si>
  <si>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</si>
  <si>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</si>
  <si>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</si>
  <si>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</si>
  <si>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</si>
  <si>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</si>
  <si>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</si>
  <si>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</si>
  <si>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</si>
  <si>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</si>
  <si>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</si>
  <si>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</si>
  <si>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</si>
  <si>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</si>
  <si>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</si>
  <si>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</si>
  <si>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</si>
  <si>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</si>
  <si>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</si>
  <si>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</si>
  <si>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</si>
  <si>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</si>
  <si>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</si>
  <si>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</si>
  <si>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</si>
  <si>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</si>
  <si>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</si>
  <si>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</si>
  <si>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</si>
  <si>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</si>
  <si>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</si>
  <si>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</si>
  <si>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</si>
  <si>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</si>
  <si>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</si>
  <si>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</si>
  <si>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</si>
  <si>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</si>
  <si>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</si>
  <si>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</si>
  <si>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</si>
  <si>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</si>
  <si>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</si>
  <si>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</si>
  <si>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</si>
  <si>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</si>
  <si>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</si>
  <si>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</si>
  <si>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</si>
  <si>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</si>
  <si>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</si>
  <si>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</si>
  <si>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</si>
  <si>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</si>
  <si>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</si>
  <si>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</si>
  <si>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</si>
  <si>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</si>
  <si>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</si>
  <si>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</si>
  <si>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</si>
  <si>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</si>
  <si>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</si>
  <si>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</si>
  <si>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</si>
  <si>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</si>
  <si>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</si>
  <si>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</si>
  <si>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</si>
  <si>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</si>
  <si>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</si>
  <si>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</si>
  <si>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</si>
  <si>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</si>
  <si>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</si>
  <si>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</si>
  <si>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</si>
  <si>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</si>
  <si>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</si>
  <si>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</si>
  <si>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</si>
  <si>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</si>
  <si>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</si>
  <si>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</si>
  <si>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</si>
  <si>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</si>
  <si>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</si>
  <si>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</si>
  <si>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</si>
  <si>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</si>
  <si>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</si>
  <si>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</si>
  <si>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</si>
  <si>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</si>
  <si>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</si>
  <si>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</si>
  <si>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</si>
  <si>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</si>
  <si>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</si>
  <si>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</si>
  <si>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</si>
  <si>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</si>
  <si>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</si>
  <si>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</si>
  <si>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</si>
  <si>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</si>
  <si>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</si>
  <si>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</si>
  <si>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</si>
  <si>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</si>
  <si>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</si>
  <si>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</si>
  <si>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</si>
  <si>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</si>
  <si>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</si>
  <si>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</si>
  <si>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</si>
  <si>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</si>
  <si>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</si>
  <si>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</si>
  <si>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</si>
  <si>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</si>
  <si>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</si>
  <si>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</si>
  <si>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</si>
  <si>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</si>
  <si>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</si>
  <si>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</si>
  <si>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</si>
  <si>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</si>
  <si>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</si>
  <si>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</si>
  <si>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</si>
  <si>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</si>
  <si>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</si>
  <si>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</si>
  <si>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</si>
  <si>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</si>
  <si>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</si>
  <si>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</si>
  <si>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</si>
  <si>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</si>
  <si>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</si>
  <si>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</si>
  <si>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</si>
  <si>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</si>
  <si>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</si>
  <si>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</si>
  <si>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</si>
  <si>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</si>
  <si>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</si>
  <si>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</si>
  <si>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</si>
  <si>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</si>
  <si>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</si>
  <si>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</si>
  <si>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</si>
  <si>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</si>
  <si>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</si>
  <si>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</si>
  <si>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</si>
  <si>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</si>
  <si>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</si>
  <si>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</si>
  <si>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</si>
  <si>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</si>
  <si>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</si>
  <si>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</si>
  <si>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</si>
  <si>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</si>
  <si>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</si>
  <si>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</si>
  <si>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</si>
  <si>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</si>
  <si>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</si>
  <si>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</si>
  <si>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</si>
  <si>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</si>
  <si>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</si>
  <si>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</si>
  <si>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</si>
  <si>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</si>
  <si>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</si>
  <si>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</si>
  <si>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</si>
  <si>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</si>
  <si>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</si>
  <si>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</si>
  <si>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</si>
  <si>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</si>
  <si>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</si>
  <si>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</si>
  <si>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</si>
  <si>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</si>
  <si>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</si>
  <si>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</si>
  <si>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</si>
  <si>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</si>
  <si>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</si>
  <si>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</si>
  <si>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</si>
  <si>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</si>
  <si>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</si>
  <si>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</si>
  <si>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</si>
  <si>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</si>
  <si>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</si>
  <si>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</si>
  <si>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</si>
  <si>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</si>
  <si>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</si>
  <si>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</si>
  <si>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</si>
  <si>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</si>
  <si>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</si>
  <si>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</si>
  <si>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</si>
  <si>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</si>
  <si>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</si>
  <si>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</si>
  <si>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</si>
  <si>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</si>
  <si>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</si>
  <si>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</si>
  <si>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</si>
  <si>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</si>
  <si>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</si>
  <si>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</si>
  <si>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</si>
  <si>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</si>
  <si>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</si>
  <si>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</si>
  <si>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</si>
  <si>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</si>
  <si>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</si>
  <si>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</si>
  <si>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</si>
  <si>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</si>
  <si>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</si>
  <si>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</si>
  <si>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</si>
  <si>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</si>
  <si>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</si>
  <si>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</si>
  <si>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</si>
  <si>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</si>
  <si>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</si>
  <si>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</si>
  <si>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</si>
  <si>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</si>
  <si>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</si>
  <si>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</si>
  <si>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</si>
  <si>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</si>
  <si>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</si>
  <si>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</si>
  <si>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</si>
  <si>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</si>
  <si>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</si>
  <si>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</si>
  <si>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</si>
  <si>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</si>
  <si>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</si>
  <si>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</si>
  <si>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</si>
  <si>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</si>
  <si>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</si>
  <si>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</si>
  <si>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</si>
  <si>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</si>
  <si>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</si>
  <si>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</si>
  <si>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</si>
  <si>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</si>
  <si>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</si>
  <si>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</si>
  <si>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</si>
  <si>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</si>
  <si>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</si>
  <si>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</si>
  <si>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</si>
  <si>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</si>
  <si>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</si>
  <si>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</si>
  <si>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</si>
  <si>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</si>
  <si>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</si>
  <si>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</si>
  <si>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</si>
  <si>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</si>
  <si>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</si>
  <si>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</si>
  <si>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</si>
  <si>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</si>
  <si>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</si>
  <si>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</si>
  <si>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</si>
  <si>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</si>
  <si>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</si>
  <si>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</si>
  <si>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</si>
  <si>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</si>
  <si>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</si>
  <si>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</si>
  <si>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</si>
  <si>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</si>
  <si>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</si>
  <si>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</si>
  <si>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</si>
  <si>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</si>
  <si>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</si>
  <si>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</si>
  <si>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</si>
  <si>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</si>
  <si>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</si>
  <si>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</si>
  <si>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</si>
  <si>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</si>
  <si>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</si>
  <si>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</si>
  <si>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</si>
  <si>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</si>
  <si>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</si>
  <si>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</si>
  <si>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</si>
  <si>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</si>
  <si>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</si>
  <si>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</si>
  <si>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</si>
  <si>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</si>
  <si>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</si>
  <si>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</si>
  <si>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</si>
  <si>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</si>
  <si>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</si>
  <si>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</si>
  <si>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</si>
  <si>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</si>
  <si>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</si>
  <si>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</si>
  <si>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</si>
  <si>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</si>
  <si>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</si>
  <si>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</si>
  <si>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</si>
  <si>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</si>
  <si>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</si>
  <si>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</si>
  <si>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</si>
  <si>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</si>
  <si>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</si>
  <si>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</si>
  <si>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</si>
  <si>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</si>
  <si>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</si>
  <si>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</si>
  <si>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</si>
  <si>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</si>
  <si>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</si>
  <si>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</si>
  <si>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</si>
  <si>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</si>
  <si>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</si>
  <si>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</si>
  <si>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</si>
  <si>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</si>
  <si>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</si>
  <si>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</si>
  <si>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</si>
  <si>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</si>
  <si>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</si>
  <si>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</si>
  <si>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</si>
  <si>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</si>
  <si>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</si>
  <si>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</si>
  <si>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</si>
  <si>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</si>
  <si>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</si>
  <si>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</si>
  <si>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</si>
  <si>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</si>
  <si>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</si>
  <si>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</si>
  <si>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</si>
  <si>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</si>
  <si>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</si>
  <si>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</si>
  <si>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</si>
  <si>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</si>
  <si>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</si>
  <si>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</si>
  <si>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</si>
  <si>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</si>
  <si>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</si>
  <si>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</si>
  <si>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</si>
  <si>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</si>
  <si>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</si>
  <si>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</si>
  <si>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</si>
  <si>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</si>
  <si>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</si>
  <si>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</si>
  <si>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</si>
  <si>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</si>
  <si>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</si>
  <si>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</si>
  <si>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</si>
  <si>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</si>
  <si>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</si>
  <si>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</si>
  <si>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</si>
  <si>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</si>
  <si>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</si>
  <si>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</si>
  <si>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</si>
  <si>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</si>
  <si>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</si>
  <si>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</si>
  <si>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</si>
  <si>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</si>
  <si>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</si>
  <si>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</si>
  <si>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</si>
  <si>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</si>
  <si>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</si>
  <si>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</si>
  <si>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</si>
  <si>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</si>
  <si>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</si>
  <si>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</si>
  <si>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</si>
  <si>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</si>
  <si>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</si>
  <si>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</si>
  <si>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</si>
  <si>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</si>
  <si>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</si>
  <si>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</si>
  <si>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</si>
  <si>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</si>
  <si>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</si>
  <si>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</si>
  <si>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</si>
  <si>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</si>
  <si>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</si>
  <si>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</si>
  <si>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</si>
  <si>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</si>
  <si>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</si>
  <si>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</si>
  <si>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</si>
  <si>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</si>
  <si>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</si>
  <si>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</si>
  <si>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</si>
  <si>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</si>
  <si>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</si>
  <si>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</si>
  <si>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</si>
  <si>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</si>
  <si>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</si>
  <si>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</si>
  <si>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</si>
  <si>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</si>
  <si>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</si>
  <si>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</si>
  <si>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</si>
  <si>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</si>
  <si>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</si>
  <si>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</si>
  <si>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</si>
  <si>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</si>
  <si>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</si>
  <si>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</si>
  <si>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</si>
  <si>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</si>
  <si>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</si>
  <si>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</si>
  <si>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</si>
  <si>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</si>
  <si>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</si>
  <si>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</si>
  <si>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</si>
  <si>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</si>
  <si>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</si>
  <si>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</si>
  <si>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</si>
  <si>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</si>
  <si>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</si>
  <si>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</si>
  <si>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</si>
  <si>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</si>
  <si>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</si>
  <si>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</si>
  <si>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</si>
  <si>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</si>
  <si>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</si>
  <si>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</si>
  <si>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</si>
  <si>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</si>
  <si>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</si>
  <si>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</si>
  <si>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</si>
  <si>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</si>
  <si>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</si>
  <si>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</si>
  <si>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</si>
  <si>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</si>
  <si>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</si>
  <si>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</si>
  <si>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</si>
  <si>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</si>
  <si>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</si>
  <si>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</si>
  <si>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</si>
  <si>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</si>
  <si>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</si>
  <si>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</si>
  <si>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</si>
  <si>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</si>
  <si>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</si>
  <si>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</si>
  <si>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</si>
  <si>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</si>
  <si>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</si>
  <si>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</si>
  <si>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</si>
  <si>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</si>
  <si>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</si>
  <si>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</si>
  <si>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</si>
  <si>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</si>
  <si>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</si>
  <si>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</si>
  <si>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</si>
  <si>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</si>
  <si>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</si>
  <si>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</si>
  <si>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</si>
  <si>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</si>
  <si>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</si>
  <si>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</si>
  <si>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</si>
  <si>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</si>
  <si>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</si>
  <si>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</si>
  <si>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</si>
  <si>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</si>
  <si>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</si>
  <si>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</si>
  <si>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</si>
  <si>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</si>
  <si>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</si>
  <si>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</si>
  <si>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</si>
  <si>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</si>
  <si>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</si>
  <si>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</si>
  <si>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</si>
  <si>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</si>
  <si>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</si>
  <si>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</si>
  <si>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</si>
  <si>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</si>
  <si>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</si>
  <si>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</si>
  <si>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</si>
  <si>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</si>
  <si>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</si>
  <si>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</si>
  <si>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</si>
  <si>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</si>
  <si>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</si>
  <si>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</si>
  <si>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</si>
  <si>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</si>
  <si>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</si>
  <si>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</si>
  <si>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</si>
  <si>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</si>
  <si>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</si>
  <si>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</si>
  <si>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</si>
  <si>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</si>
  <si>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</si>
  <si>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</si>
  <si>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</si>
  <si>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</si>
  <si>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</si>
  <si>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</si>
  <si>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</si>
  <si>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</si>
  <si>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</si>
  <si>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</si>
  <si>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</si>
  <si>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</si>
  <si>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</si>
  <si>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</si>
  <si>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</si>
  <si>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</si>
  <si>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</si>
  <si>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</si>
  <si>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</si>
  <si>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</si>
  <si>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</si>
  <si>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</si>
  <si>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</si>
  <si>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</si>
  <si>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</si>
  <si>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</si>
  <si>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</si>
  <si>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</si>
  <si>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</si>
  <si>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</si>
  <si>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</si>
  <si>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</si>
  <si>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</si>
  <si>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</si>
  <si>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</si>
  <si>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</si>
  <si>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</si>
  <si>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</si>
  <si>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</si>
  <si>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</si>
  <si>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</si>
  <si>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</si>
  <si>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</si>
  <si>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</si>
  <si>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</si>
  <si>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</si>
  <si>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</si>
  <si>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</si>
  <si>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</si>
  <si>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</si>
  <si>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</si>
  <si>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</si>
  <si>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</si>
  <si>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</si>
  <si>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</si>
  <si>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</si>
  <si>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</si>
  <si>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</si>
  <si>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</si>
  <si>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</si>
  <si>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</si>
  <si>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</si>
  <si>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</si>
  <si>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</si>
  <si>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</si>
  <si>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</si>
  <si>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</si>
  <si>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</si>
  <si>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</si>
  <si>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</si>
  <si>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</si>
  <si>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</si>
  <si>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</si>
  <si>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</si>
  <si>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</si>
  <si>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</si>
  <si>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</si>
  <si>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</si>
  <si>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</si>
  <si>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</si>
  <si>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</si>
  <si>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</si>
  <si>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</si>
  <si>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</si>
  <si>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</si>
  <si>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</si>
  <si>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</si>
  <si>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</si>
  <si>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</si>
  <si>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</si>
  <si>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</si>
  <si>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</si>
  <si>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</si>
  <si>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</si>
  <si>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</si>
  <si>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</si>
  <si>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</si>
  <si>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</si>
  <si>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</si>
  <si>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</si>
  <si>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</si>
  <si>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</si>
  <si>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</si>
  <si>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</si>
  <si>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</si>
  <si>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</si>
  <si>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</si>
  <si>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</si>
  <si>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</si>
  <si>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</si>
  <si>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</si>
  <si>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</si>
  <si>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</si>
  <si>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</si>
  <si>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</si>
  <si>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</si>
  <si>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</si>
  <si>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</si>
  <si>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</si>
  <si>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</si>
  <si>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</si>
  <si>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</si>
  <si>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</si>
  <si>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</si>
  <si>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</si>
  <si>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</si>
  <si>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</si>
  <si>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</si>
  <si>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</si>
  <si>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</si>
  <si>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</si>
  <si>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</si>
  <si>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</si>
  <si>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</si>
  <si>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</si>
  <si>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</si>
  <si>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</si>
  <si>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</si>
  <si>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</si>
  <si>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</si>
  <si>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</si>
  <si>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</si>
  <si>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</si>
  <si>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</si>
  <si>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</si>
  <si>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</si>
  <si>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</si>
  <si>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</si>
  <si>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</si>
  <si>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</si>
  <si>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</si>
  <si>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</si>
  <si>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</si>
  <si>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</si>
  <si>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</si>
  <si>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</si>
  <si>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</si>
  <si>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</si>
  <si>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</si>
  <si>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</si>
  <si>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</si>
  <si>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</si>
  <si>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</si>
  <si>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</si>
  <si>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</si>
  <si>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</si>
  <si>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</si>
  <si>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</si>
  <si>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</si>
  <si>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</si>
  <si>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</si>
  <si>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</si>
  <si>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</si>
  <si>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</si>
  <si>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</si>
  <si>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</si>
  <si>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</si>
  <si>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</si>
  <si>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</si>
  <si>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</si>
  <si>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</si>
  <si>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</si>
  <si>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</si>
  <si>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</si>
  <si>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</si>
  <si>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</si>
  <si>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</si>
  <si>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</si>
  <si>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</si>
  <si>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</si>
  <si>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</si>
  <si>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</si>
  <si>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</si>
  <si>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</si>
  <si>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</si>
  <si>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</si>
  <si>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</si>
  <si>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</si>
  <si>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</si>
  <si>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</si>
  <si>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</si>
  <si>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</si>
  <si>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</si>
  <si>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</si>
  <si>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</si>
  <si>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</si>
  <si>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</si>
  <si>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</si>
  <si>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</si>
  <si>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</si>
  <si>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</si>
  <si>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</si>
  <si>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</si>
  <si>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</si>
  <si>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</si>
  <si>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</si>
  <si>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</si>
  <si>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</si>
  <si>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</si>
  <si>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</si>
  <si>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</si>
  <si>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</si>
  <si>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</si>
  <si>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</si>
  <si>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</si>
  <si>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</si>
  <si>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</si>
  <si>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</si>
  <si>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</si>
  <si>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</si>
  <si>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</si>
  <si>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</si>
  <si>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</si>
  <si>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</si>
  <si>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</si>
  <si>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</si>
  <si>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</si>
  <si>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</si>
  <si>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</si>
  <si>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</si>
  <si>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</si>
  <si>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</si>
  <si>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</si>
  <si>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</si>
  <si>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</si>
  <si>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</si>
  <si>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</si>
  <si>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</si>
  <si>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</si>
  <si>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</si>
  <si>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</si>
  <si>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</si>
  <si>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</si>
  <si>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</si>
  <si>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</si>
  <si>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</si>
  <si>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</si>
  <si>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</si>
  <si>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</si>
  <si>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</si>
  <si>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</si>
  <si>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</si>
  <si>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</si>
  <si>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</si>
  <si>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</si>
  <si>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</si>
  <si>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</si>
  <si>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</si>
  <si>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</si>
  <si>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</si>
  <si>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</si>
  <si>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</si>
  <si>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</si>
  <si>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</si>
  <si>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</si>
  <si>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</si>
  <si>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</si>
  <si>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</si>
  <si>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</si>
  <si>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</si>
  <si>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</si>
  <si>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</si>
  <si>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</si>
  <si>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</si>
  <si>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</si>
  <si>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</si>
  <si>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</si>
  <si>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</si>
  <si>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</si>
  <si>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</si>
  <si>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</si>
  <si>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</si>
  <si>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</si>
  <si>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</si>
  <si>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</si>
  <si>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</si>
  <si>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</si>
  <si>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</si>
  <si>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</si>
  <si>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</si>
  <si>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</si>
  <si>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</si>
  <si>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</si>
  <si>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</si>
  <si>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</si>
  <si>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</si>
  <si>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</si>
  <si>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</si>
  <si>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</si>
  <si>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</si>
  <si>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</si>
  <si>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</si>
  <si>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</si>
  <si>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</si>
  <si>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</si>
  <si>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</si>
  <si>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</si>
  <si>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</si>
  <si>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</si>
  <si>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</si>
  <si>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</si>
  <si>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</si>
  <si>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</si>
  <si>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</si>
  <si>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</si>
  <si>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</si>
  <si>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</si>
  <si>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</si>
  <si>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</si>
  <si>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</si>
  <si>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</si>
  <si>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</si>
  <si>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</si>
  <si>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</si>
  <si>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</si>
  <si>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</si>
  <si>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</si>
  <si>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</si>
  <si>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</si>
  <si>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</si>
  <si>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</si>
  <si>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</si>
  <si>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</si>
  <si>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</si>
  <si>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</si>
  <si>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</si>
  <si>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</si>
  <si>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</si>
  <si>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</si>
  <si>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</si>
  <si>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</si>
  <si>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</si>
  <si>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</si>
  <si>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</si>
  <si>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</si>
  <si>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</si>
  <si>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</si>
  <si>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</si>
  <si>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</si>
  <si>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</si>
  <si>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</si>
  <si>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</si>
  <si>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</si>
  <si>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</si>
  <si>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</si>
  <si>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</si>
  <si>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</si>
  <si>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</si>
  <si>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</si>
  <si>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</si>
  <si>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</si>
  <si>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</si>
  <si>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</si>
  <si>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</si>
  <si>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</si>
  <si>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</si>
  <si>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</si>
  <si>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</si>
  <si>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</si>
  <si>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</si>
  <si>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</si>
  <si>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</si>
  <si>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</si>
  <si>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</si>
  <si>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</si>
  <si>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</si>
  <si>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</si>
  <si>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</si>
  <si>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</si>
  <si>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</si>
  <si>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</si>
  <si>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</si>
  <si>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</si>
  <si>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</si>
  <si>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</si>
  <si>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</si>
  <si>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</si>
  <si>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</si>
  <si>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</si>
  <si>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</si>
  <si>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</si>
  <si>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</si>
  <si>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</si>
  <si>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</si>
  <si>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</si>
  <si>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</si>
  <si>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</si>
  <si>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</si>
  <si>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</si>
  <si>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</si>
  <si>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</si>
  <si>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</si>
  <si>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</si>
  <si>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</si>
  <si>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</si>
  <si>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</si>
  <si>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</si>
  <si>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</si>
  <si>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</si>
  <si>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</si>
  <si>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</si>
  <si>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</si>
  <si>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</si>
  <si>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</si>
  <si>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</si>
  <si>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</si>
  <si>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</si>
  <si>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</si>
  <si>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</si>
  <si>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</si>
  <si>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</si>
  <si>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</si>
  <si>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</si>
  <si>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</si>
  <si>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</si>
  <si>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</si>
  <si>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</si>
  <si>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</si>
  <si>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</si>
  <si>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</si>
  <si>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</si>
  <si>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</si>
  <si>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</si>
  <si>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</si>
  <si>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</si>
  <si>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</si>
  <si>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</si>
  <si>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</si>
  <si>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</si>
  <si>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</si>
  <si>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</si>
  <si>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</si>
  <si>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</si>
  <si>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</si>
  <si>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</si>
  <si>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</si>
  <si>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</si>
  <si>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</si>
  <si>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</si>
  <si>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</si>
  <si>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</si>
  <si>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</si>
  <si>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</si>
  <si>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</si>
  <si>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</si>
  <si>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</si>
  <si>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</si>
  <si>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</si>
  <si>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</si>
  <si>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</si>
  <si>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</si>
  <si>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</si>
  <si>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</si>
  <si>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</si>
  <si>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</si>
  <si>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</si>
  <si>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</si>
  <si>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</si>
  <si>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</si>
  <si>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</si>
  <si>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</si>
  <si>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</si>
  <si>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</si>
  <si>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</si>
  <si>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</si>
  <si>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</si>
  <si>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</si>
  <si>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</si>
  <si>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</si>
  <si>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</si>
  <si>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</si>
  <si>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</si>
  <si>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</si>
  <si>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</si>
  <si>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</si>
  <si>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</si>
  <si>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</si>
  <si>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</si>
  <si>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</si>
  <si>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</si>
  <si>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</si>
  <si>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</si>
  <si>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</si>
  <si>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</si>
  <si>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</si>
  <si>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</si>
  <si>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</si>
  <si>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</si>
  <si>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</si>
  <si>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</si>
  <si>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</si>
  <si>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</si>
  <si>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</si>
  <si>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</si>
  <si>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</si>
  <si>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</si>
  <si>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</si>
  <si>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</si>
  <si>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</si>
  <si>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</si>
  <si>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</si>
  <si>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</si>
  <si>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</si>
  <si>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</si>
  <si>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</si>
  <si>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</si>
  <si>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</si>
  <si>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</si>
  <si>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</si>
  <si>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</si>
  <si>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</si>
  <si>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</si>
  <si>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</si>
  <si>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</si>
  <si>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</si>
  <si>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</si>
  <si>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</si>
  <si>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</si>
  <si>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</si>
  <si>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</si>
  <si>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</si>
  <si>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</si>
  <si>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</si>
  <si>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</si>
  <si>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</si>
  <si>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</si>
  <si>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</si>
  <si>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</si>
  <si>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</si>
  <si>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</si>
  <si>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</si>
  <si>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</si>
  <si>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</si>
  <si>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</si>
  <si>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</si>
  <si>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</si>
  <si>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</si>
  <si>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</si>
  <si>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</si>
  <si>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</si>
  <si>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</si>
  <si>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</si>
  <si>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</si>
  <si>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</si>
  <si>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</si>
  <si>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</si>
  <si>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</si>
  <si>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</si>
  <si>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</si>
  <si>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</si>
  <si>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</si>
  <si>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</si>
  <si>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</si>
  <si>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</si>
  <si>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</si>
  <si>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</si>
  <si>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</si>
  <si>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</si>
  <si>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</si>
  <si>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</si>
  <si>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</si>
  <si>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</si>
  <si>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</si>
  <si>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</si>
  <si>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</si>
  <si>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</si>
  <si>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</si>
  <si>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</si>
  <si>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</si>
  <si>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</si>
  <si>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</si>
  <si>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</si>
  <si>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</si>
  <si>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</si>
  <si>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</si>
  <si>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</si>
  <si>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</si>
  <si>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</si>
  <si>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</si>
  <si>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</si>
  <si>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</si>
  <si>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</si>
  <si>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</si>
  <si>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</si>
  <si>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</si>
  <si>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</si>
  <si>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</si>
  <si>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</si>
  <si>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</si>
  <si>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</si>
  <si>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</si>
  <si>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</si>
  <si>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</si>
  <si>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</si>
  <si>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</si>
  <si>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</si>
  <si>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</si>
  <si>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</si>
  <si>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</si>
  <si>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</si>
  <si>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</si>
  <si>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</si>
  <si>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</si>
  <si>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</si>
  <si>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</si>
  <si>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</si>
  <si>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</si>
  <si>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</si>
  <si>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</si>
  <si>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</si>
  <si>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</si>
  <si>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</si>
  <si>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</si>
  <si>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</si>
  <si>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</si>
  <si>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</si>
  <si>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</si>
  <si>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</si>
  <si>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</si>
  <si>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</si>
  <si>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</si>
  <si>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</si>
  <si>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</si>
  <si>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</si>
  <si>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</si>
  <si>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</si>
  <si>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</si>
  <si>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</si>
  <si>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</si>
  <si>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</si>
  <si>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</si>
  <si>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</si>
  <si>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</si>
  <si>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</si>
  <si>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</si>
  <si>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</si>
  <si>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</si>
  <si>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</si>
  <si>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</si>
  <si>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</si>
  <si>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</si>
  <si>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</si>
  <si>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</si>
  <si>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</si>
  <si>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</si>
  <si>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</si>
  <si>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</si>
  <si>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</si>
  <si>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</si>
  <si>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</si>
  <si>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</si>
  <si>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</si>
  <si>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</si>
  <si>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</si>
  <si>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</si>
  <si>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</si>
  <si>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</si>
  <si>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</si>
  <si>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</si>
  <si>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</si>
  <si>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</si>
  <si>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</si>
  <si>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</si>
  <si>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</si>
  <si>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</si>
  <si>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</si>
  <si>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</si>
  <si>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</si>
  <si>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</si>
  <si>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</si>
  <si>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</si>
  <si>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</si>
  <si>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</si>
  <si>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</si>
  <si>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</si>
  <si>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</si>
  <si>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</si>
  <si>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</si>
  <si>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</si>
  <si>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</si>
  <si>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</si>
  <si>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</si>
  <si>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</si>
  <si>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</si>
  <si>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</si>
  <si>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</si>
  <si>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</si>
  <si>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</si>
  <si>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</si>
  <si>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</si>
  <si>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</si>
  <si>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</si>
  <si>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</si>
  <si>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</si>
  <si>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</si>
  <si>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</si>
  <si>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</si>
  <si>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</si>
  <si>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</si>
  <si>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</si>
  <si>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</si>
  <si>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</si>
  <si>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</si>
  <si>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</si>
  <si>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</si>
  <si>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</si>
  <si>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</si>
  <si>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</si>
  <si>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</si>
  <si>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</si>
  <si>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</si>
  <si>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</si>
  <si>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</si>
  <si>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</si>
  <si>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</si>
  <si>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</si>
  <si>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</si>
  <si>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</si>
  <si>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</si>
  <si>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</si>
  <si>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</si>
  <si>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</si>
  <si>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</si>
  <si>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</si>
  <si>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</si>
  <si>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</si>
  <si>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</si>
  <si>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</si>
  <si>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</si>
  <si>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</si>
  <si>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</si>
  <si>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</si>
  <si>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</si>
  <si>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</si>
  <si>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</si>
  <si>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</si>
  <si>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</si>
  <si>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</si>
  <si>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</si>
  <si>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</si>
  <si>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</si>
  <si>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</si>
  <si>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</si>
  <si>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</si>
  <si>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</si>
  <si>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</si>
  <si>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</si>
  <si>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</si>
  <si>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</si>
  <si>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</si>
  <si>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</si>
  <si>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</si>
  <si>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</si>
  <si>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</si>
  <si>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</si>
  <si>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</si>
  <si>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</si>
  <si>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</si>
  <si>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</si>
  <si>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</si>
  <si>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</si>
  <si>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</si>
  <si>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</si>
  <si>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</si>
  <si>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</si>
  <si>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</si>
  <si>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</si>
  <si>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</si>
  <si>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</si>
  <si>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</si>
  <si>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</si>
  <si>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</si>
  <si>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</si>
  <si>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</si>
  <si>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</si>
  <si>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</si>
  <si>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</si>
  <si>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</si>
  <si>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</si>
  <si>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</si>
  <si>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</si>
  <si>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</si>
  <si>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</si>
  <si>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</si>
  <si>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</si>
  <si>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</si>
  <si>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</si>
  <si>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</si>
  <si>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</si>
  <si>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</si>
  <si>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</si>
  <si>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</si>
  <si>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</si>
  <si>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</si>
  <si>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</si>
  <si>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</si>
  <si>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</si>
  <si>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</si>
  <si>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</si>
  <si>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</si>
  <si>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</si>
  <si>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</si>
  <si>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</si>
  <si>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</si>
  <si>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</si>
  <si>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</si>
  <si>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</si>
  <si>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</si>
  <si>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</si>
  <si>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</si>
  <si>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</si>
  <si>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</si>
  <si>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</si>
  <si>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</si>
  <si>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</si>
  <si>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</si>
  <si>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</si>
  <si>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</si>
  <si>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</si>
  <si>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</si>
  <si>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</si>
  <si>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</si>
  <si>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</si>
  <si>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</si>
  <si>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</si>
  <si>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</si>
  <si>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</si>
  <si>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</si>
  <si>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</si>
  <si>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</si>
  <si>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</si>
  <si>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</si>
  <si>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</si>
  <si>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</si>
  <si>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</si>
  <si>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</si>
  <si>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</si>
  <si>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</si>
  <si>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</si>
  <si>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</si>
  <si>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</si>
  <si>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</si>
  <si>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</si>
  <si>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</si>
  <si>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</si>
  <si>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</si>
  <si>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</si>
  <si>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</si>
  <si>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</si>
  <si>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</si>
  <si>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</si>
  <si>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</si>
  <si>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</si>
  <si>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</si>
  <si>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</si>
  <si>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</si>
  <si>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</si>
  <si>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</si>
  <si>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</si>
  <si>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</si>
  <si>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</si>
  <si>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</si>
  <si>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</si>
  <si>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</si>
  <si>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</si>
  <si>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</si>
  <si>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</si>
  <si>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</si>
  <si>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</si>
  <si>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</si>
  <si>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</si>
  <si>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</si>
  <si>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</si>
  <si>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</si>
  <si>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</si>
  <si>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</si>
  <si>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</si>
  <si>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</si>
  <si>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</si>
  <si>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</si>
  <si>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</si>
  <si>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</si>
  <si>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</si>
  <si>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</si>
  <si>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</si>
  <si>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</si>
  <si>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</si>
  <si>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</si>
  <si>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</si>
  <si>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</si>
  <si>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</si>
  <si>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</si>
  <si>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</si>
  <si>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</si>
  <si>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</si>
  <si>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</si>
  <si>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</si>
  <si>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</si>
  <si>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</si>
  <si>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</si>
  <si>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</si>
  <si>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</si>
  <si>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</si>
  <si>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</si>
  <si>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</si>
  <si>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</si>
  <si>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</si>
  <si>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</si>
  <si>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</si>
  <si>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</si>
  <si>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</si>
  <si>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</si>
  <si>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</si>
  <si>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</si>
  <si>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</si>
  <si>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</si>
  <si>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</si>
  <si>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</si>
  <si>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</si>
  <si>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</si>
  <si>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</si>
  <si>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</si>
  <si>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</si>
  <si>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</si>
  <si>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</si>
  <si>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</si>
  <si>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</si>
  <si>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</si>
  <si>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</si>
  <si>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</si>
  <si>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</si>
  <si>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</si>
  <si>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</si>
  <si>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</si>
  <si>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</si>
  <si>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</si>
  <si>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</si>
  <si>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</si>
  <si>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</si>
  <si>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</si>
  <si>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</si>
  <si>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</si>
  <si>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</si>
  <si>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</si>
  <si>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</si>
  <si>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</si>
  <si>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</si>
  <si>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</si>
  <si>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</si>
  <si>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</si>
  <si>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</si>
  <si>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</si>
  <si>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</si>
  <si>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</si>
  <si>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</si>
  <si>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</si>
  <si>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</si>
  <si>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</si>
  <si>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</si>
  <si>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</si>
  <si>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</si>
  <si>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</si>
  <si>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</si>
  <si>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</si>
  <si>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</si>
  <si>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</si>
  <si>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</si>
  <si>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</si>
  <si>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</si>
  <si>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</si>
  <si>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</si>
  <si>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</si>
  <si>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</si>
  <si>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</si>
  <si>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</si>
  <si>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</si>
  <si>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</si>
  <si>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</si>
  <si>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</si>
  <si>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</si>
  <si>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</si>
  <si>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</si>
  <si>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</si>
  <si>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</si>
  <si>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</si>
  <si>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</si>
  <si>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</si>
  <si>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</si>
  <si>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</si>
  <si>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</si>
  <si>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</si>
  <si>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</si>
  <si>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</si>
  <si>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</si>
  <si>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</si>
  <si>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</si>
  <si>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</si>
  <si>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</si>
  <si>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</si>
  <si>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</si>
  <si>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</si>
  <si>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</si>
  <si>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</si>
  <si>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</si>
  <si>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</si>
  <si>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</si>
  <si>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</si>
  <si>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</si>
  <si>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</si>
  <si>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</si>
  <si>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</si>
  <si>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</si>
  <si>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</si>
  <si>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</si>
  <si>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</si>
  <si>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</si>
  <si>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</si>
  <si>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</si>
  <si>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</si>
  <si>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</si>
  <si>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</si>
  <si>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</si>
  <si>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</si>
  <si>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</si>
  <si>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</si>
  <si>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</si>
  <si>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</si>
  <si>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</si>
  <si>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</si>
  <si>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</si>
  <si>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</si>
  <si>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</si>
  <si>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</si>
  <si>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</si>
  <si>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</si>
  <si>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</si>
  <si>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</si>
  <si>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</si>
  <si>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</si>
  <si>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</si>
  <si>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</si>
  <si>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</si>
  <si>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</si>
  <si>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</si>
  <si>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</si>
  <si>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</si>
  <si>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</si>
  <si>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</si>
  <si>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</si>
  <si>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</si>
  <si>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</si>
  <si>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</si>
  <si>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</si>
  <si>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</si>
  <si>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</si>
  <si>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</si>
  <si>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</si>
  <si>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</si>
  <si>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</si>
  <si>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</si>
  <si>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</si>
  <si>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</si>
  <si>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</si>
  <si>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</si>
  <si>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</si>
  <si>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</si>
  <si>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</si>
  <si>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</si>
  <si>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</si>
  <si>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</si>
  <si>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</si>
  <si>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</si>
  <si>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</si>
  <si>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</si>
  <si>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</si>
  <si>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</si>
  <si>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</si>
  <si>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</si>
  <si>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</si>
  <si>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</si>
  <si>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</si>
  <si>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</si>
  <si>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</si>
  <si>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</si>
  <si>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</si>
  <si>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</si>
  <si>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</si>
  <si>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</si>
  <si>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</si>
  <si>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</si>
  <si>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</si>
  <si>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</si>
  <si>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</si>
  <si>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</si>
  <si>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</si>
  <si>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</si>
  <si>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</si>
  <si>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</si>
  <si>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</si>
  <si>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</si>
  <si>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</si>
  <si>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</si>
  <si>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</si>
  <si>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</si>
  <si>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</si>
  <si>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</si>
  <si>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</si>
  <si>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</si>
  <si>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</si>
  <si>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</si>
  <si>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</si>
  <si>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</si>
  <si>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</si>
  <si>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</si>
  <si>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</si>
  <si>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</si>
  <si>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</si>
  <si>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</si>
  <si>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</si>
  <si>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</si>
  <si>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</si>
  <si>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</si>
  <si>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</si>
  <si>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</si>
  <si>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</si>
  <si>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</si>
  <si>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</si>
  <si>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</si>
  <si>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</si>
  <si>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</si>
  <si>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</si>
  <si>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</si>
  <si>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</si>
  <si>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</si>
  <si>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</si>
  <si>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</si>
  <si>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</si>
  <si>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</si>
  <si>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</si>
  <si>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</si>
  <si>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</si>
  <si>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</si>
  <si>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</si>
  <si>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</si>
  <si>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</si>
  <si>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</si>
  <si>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</si>
  <si>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</si>
  <si>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</si>
  <si>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</si>
  <si>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</si>
  <si>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</si>
  <si>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</si>
  <si>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</si>
  <si>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</si>
  <si>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</si>
  <si>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</si>
  <si>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</si>
  <si>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</si>
  <si>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</si>
  <si>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</si>
  <si>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</si>
  <si>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</si>
  <si>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</si>
  <si>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</si>
  <si>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</si>
  <si>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</si>
  <si>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</si>
  <si>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</si>
  <si>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</si>
  <si>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</si>
  <si>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</si>
  <si>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</si>
  <si>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</si>
  <si>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</si>
  <si>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</si>
  <si>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</si>
  <si>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</si>
  <si>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</si>
  <si>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</si>
  <si>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</si>
  <si>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</si>
  <si>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</si>
  <si>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</si>
  <si>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</si>
  <si>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</si>
  <si>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</si>
  <si>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</si>
  <si>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</si>
  <si>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</si>
  <si>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</si>
  <si>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</si>
  <si>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</si>
  <si>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</si>
  <si>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</si>
  <si>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</si>
  <si>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</si>
  <si>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</si>
  <si>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</si>
  <si>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</si>
  <si>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</si>
  <si>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</si>
  <si>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</si>
  <si>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</si>
  <si>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</si>
  <si>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</si>
  <si>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</si>
  <si>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</si>
  <si>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</si>
  <si>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</si>
  <si>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</si>
  <si>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</si>
  <si>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</si>
  <si>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</si>
  <si>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</si>
  <si>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</si>
  <si>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</si>
  <si>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</si>
  <si>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</si>
  <si>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</si>
  <si>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</si>
  <si>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</si>
  <si>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</si>
  <si>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</si>
  <si>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</si>
  <si>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</si>
  <si>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</si>
  <si>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</si>
  <si>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</si>
  <si>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</si>
  <si>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</si>
  <si>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</si>
  <si>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</si>
  <si>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</si>
  <si>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</si>
  <si>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</si>
  <si>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</si>
  <si>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</si>
  <si>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</si>
  <si>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</si>
  <si>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</si>
  <si>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</si>
  <si>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</si>
  <si>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</si>
  <si>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</si>
  <si>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</si>
  <si>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</si>
  <si>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</si>
  <si>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</si>
  <si>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</si>
  <si>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</si>
  <si>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</si>
  <si>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</si>
  <si>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</si>
  <si>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</si>
  <si>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</si>
  <si>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</si>
  <si>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</si>
  <si>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</si>
  <si>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</si>
  <si>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</si>
  <si>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</si>
  <si>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</si>
  <si>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</si>
  <si>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</si>
  <si>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</si>
  <si>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</si>
  <si>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</si>
  <si>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</si>
  <si>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</si>
  <si>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</si>
  <si>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</si>
  <si>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</si>
  <si>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</si>
  <si>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</si>
  <si>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</si>
  <si>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</si>
  <si>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</si>
  <si>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</si>
  <si>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</si>
  <si>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</si>
  <si>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</si>
  <si>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</si>
  <si>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</si>
  <si>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</si>
  <si>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</si>
  <si>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</si>
  <si>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</si>
  <si>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</si>
  <si>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</si>
  <si>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</si>
  <si>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</si>
  <si>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</si>
  <si>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</si>
  <si>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</si>
  <si>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</si>
  <si>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</si>
  <si>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</si>
  <si>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</si>
  <si>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</si>
  <si>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</si>
  <si>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</si>
  <si>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</si>
  <si>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</si>
  <si>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</si>
  <si>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</si>
  <si>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</si>
  <si>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</si>
  <si>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</si>
  <si>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</si>
  <si>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</si>
  <si>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</si>
  <si>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</si>
  <si>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</si>
  <si>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</si>
  <si>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</si>
  <si>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</si>
  <si>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</si>
  <si>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</si>
  <si>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</si>
  <si>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</si>
  <si>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</si>
  <si>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</si>
  <si>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</si>
  <si>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</si>
  <si>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</si>
  <si>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</si>
  <si>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</si>
  <si>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</si>
  <si>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</si>
  <si>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</si>
  <si>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</si>
  <si>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</si>
  <si>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</si>
  <si>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</si>
  <si>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</si>
  <si>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</si>
  <si>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</si>
  <si>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</si>
  <si>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</si>
  <si>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</si>
  <si>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</si>
  <si>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</si>
  <si>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</si>
  <si>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</si>
  <si>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</si>
  <si>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</si>
  <si>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</si>
  <si>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</si>
  <si>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</si>
  <si>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</si>
  <si>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</si>
  <si>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</si>
  <si>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</si>
  <si>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</si>
  <si>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</si>
  <si>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</si>
  <si>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</si>
  <si>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</si>
  <si>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</si>
  <si>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</si>
  <si>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</si>
  <si>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</si>
  <si>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</si>
  <si>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</si>
  <si>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</si>
  <si>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</si>
  <si>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</si>
  <si>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</si>
  <si>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</si>
  <si>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</si>
  <si>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</si>
  <si>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</si>
  <si>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</si>
  <si>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</si>
  <si>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</si>
  <si>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</si>
  <si>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</si>
  <si>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</si>
  <si>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</si>
  <si>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</si>
  <si>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</si>
  <si>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</si>
  <si>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</si>
  <si>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</si>
  <si>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</si>
  <si>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</si>
  <si>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</si>
  <si>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</si>
  <si>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</si>
  <si>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</si>
  <si>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</si>
  <si>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</si>
  <si>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</si>
  <si>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</si>
  <si>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</si>
  <si>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</si>
  <si>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</si>
  <si>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</si>
  <si>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</si>
  <si>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</si>
  <si>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</si>
  <si>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</si>
  <si>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</si>
  <si>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</si>
  <si>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</si>
  <si>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</si>
  <si>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</si>
  <si>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</si>
  <si>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</si>
  <si>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</si>
  <si>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</si>
  <si>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</si>
  <si>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</si>
  <si>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</si>
  <si>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</si>
  <si>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</si>
  <si>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</si>
  <si>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</si>
  <si>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</si>
  <si>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</si>
  <si>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</si>
  <si>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</si>
  <si>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</si>
  <si>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</si>
  <si>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</si>
  <si>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</si>
  <si>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</si>
  <si>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</si>
  <si>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</si>
  <si>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</si>
  <si>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</si>
  <si>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</si>
  <si>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</si>
  <si>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</si>
  <si>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</si>
  <si>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</si>
  <si>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</si>
  <si>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</si>
  <si>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</si>
  <si>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</si>
  <si>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</si>
  <si>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</si>
  <si>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</si>
  <si>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</si>
  <si>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</si>
  <si>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</si>
  <si>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</si>
  <si>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</si>
  <si>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</si>
  <si>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</si>
  <si>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</si>
  <si>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</si>
  <si>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</si>
  <si>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</si>
  <si>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</si>
  <si>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</si>
  <si>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</si>
  <si>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</si>
  <si>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</si>
  <si>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</si>
  <si>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</si>
  <si>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</si>
  <si>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</si>
  <si>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</si>
  <si>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</si>
  <si>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</si>
  <si>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</si>
  <si>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</si>
  <si>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</si>
  <si>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</si>
  <si>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</si>
  <si>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</si>
  <si>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</si>
  <si>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</si>
  <si>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</si>
  <si>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</si>
  <si>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</si>
  <si>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</si>
  <si>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</si>
  <si>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</si>
  <si>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</si>
  <si>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</si>
  <si>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</si>
  <si>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</si>
  <si>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</si>
  <si>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</si>
  <si>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</si>
  <si>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</si>
  <si>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</si>
  <si>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</si>
  <si>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</si>
  <si>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</si>
  <si>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</si>
  <si>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</si>
  <si>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</si>
  <si>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</si>
  <si>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</si>
  <si>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</si>
  <si>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</si>
  <si>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</si>
  <si>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</si>
  <si>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</si>
  <si>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</si>
  <si>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</si>
  <si>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</si>
  <si>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</si>
  <si>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</si>
  <si>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</si>
  <si>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</si>
  <si>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</si>
  <si>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</si>
  <si>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</si>
  <si>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</si>
  <si>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</si>
  <si>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</si>
  <si>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</si>
  <si>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</si>
  <si>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</si>
  <si>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</si>
  <si>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</si>
  <si>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</si>
  <si>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</si>
  <si>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</si>
  <si>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</si>
  <si>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</si>
  <si>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</si>
  <si>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</si>
  <si>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</si>
  <si>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</si>
  <si>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</si>
  <si>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</si>
  <si>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</si>
  <si>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</si>
  <si>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</si>
  <si>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</si>
  <si>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</si>
  <si>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</si>
  <si>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</si>
  <si>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</si>
  <si>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</si>
  <si>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</si>
  <si>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</si>
  <si>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</si>
  <si>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</si>
  <si>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</si>
  <si>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</si>
  <si>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</si>
  <si>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</si>
  <si>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</si>
  <si>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</si>
  <si>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</si>
  <si>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</si>
  <si>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</si>
  <si>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</si>
  <si>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</si>
  <si>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</si>
  <si>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</si>
  <si>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</si>
  <si>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</si>
  <si>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</si>
  <si>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</si>
  <si>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</si>
  <si>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</si>
  <si>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</si>
  <si>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</si>
  <si>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</si>
  <si>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</si>
  <si>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</si>
  <si>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</si>
  <si>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</si>
  <si>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</si>
  <si>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</si>
  <si>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</si>
  <si>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</si>
  <si>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</si>
  <si>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</si>
  <si>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</si>
  <si>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</si>
  <si>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</si>
  <si>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</si>
  <si>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</si>
  <si>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</si>
  <si>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</si>
  <si>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</si>
  <si>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</si>
  <si>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</si>
  <si>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</si>
  <si>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</si>
  <si>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</si>
  <si>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</si>
  <si>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</si>
  <si>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</si>
  <si>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</si>
  <si>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</si>
  <si>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</si>
  <si>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</si>
  <si>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</si>
  <si>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</si>
  <si>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</si>
  <si>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</si>
  <si>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</si>
  <si>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</si>
  <si>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</si>
  <si>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</si>
  <si>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</si>
  <si>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</si>
  <si>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</si>
  <si>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</si>
  <si>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</si>
  <si>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</si>
  <si>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</si>
  <si>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</si>
  <si>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</si>
  <si>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</si>
  <si>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</si>
  <si>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</si>
  <si>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</si>
  <si>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</si>
  <si>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</si>
  <si>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</si>
  <si>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</si>
  <si>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</si>
  <si>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</si>
  <si>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</si>
  <si>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</si>
  <si>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</si>
  <si>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</si>
  <si>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</si>
  <si>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</si>
  <si>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</si>
  <si>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</si>
  <si>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</si>
  <si>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</si>
  <si>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</si>
  <si>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</si>
  <si>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</si>
  <si>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</si>
  <si>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</si>
  <si>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</si>
  <si>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</si>
  <si>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</si>
  <si>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</si>
  <si>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</si>
  <si>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</si>
  <si>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</si>
  <si>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</si>
  <si>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</si>
  <si>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</si>
  <si>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</si>
  <si>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</si>
  <si>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</si>
  <si>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</si>
  <si>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</si>
  <si>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</si>
  <si>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</si>
  <si>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</si>
  <si>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</si>
  <si>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</si>
  <si>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</si>
  <si>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</si>
  <si>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</si>
  <si>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</si>
  <si>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</si>
  <si>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</si>
  <si>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</si>
  <si>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</si>
  <si>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</si>
  <si>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</si>
  <si>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</si>
  <si>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</si>
  <si>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</si>
  <si>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</si>
  <si>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</si>
  <si>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</si>
  <si>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</si>
  <si>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</si>
  <si>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</si>
  <si>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</si>
  <si>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</si>
  <si>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</si>
  <si>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</si>
  <si>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</si>
  <si>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</si>
  <si>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</si>
  <si>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</si>
  <si>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</si>
  <si>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</si>
  <si>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</si>
  <si>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</si>
  <si>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</si>
  <si>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</si>
  <si>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</si>
  <si>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</si>
  <si>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</si>
  <si>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</si>
  <si>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</si>
  <si>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</si>
  <si>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</si>
  <si>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</si>
  <si>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</si>
  <si>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</si>
  <si>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</si>
  <si>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</si>
  <si>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</si>
  <si>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</si>
  <si>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</si>
  <si>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</si>
  <si>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</si>
  <si>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</si>
  <si>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</si>
  <si>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</si>
  <si>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</si>
  <si>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</si>
  <si>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</si>
  <si>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</si>
  <si>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</si>
  <si>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</si>
  <si>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</si>
  <si>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</si>
  <si>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</si>
  <si>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</si>
  <si>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</si>
  <si>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</si>
  <si>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</si>
  <si>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</si>
  <si>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</si>
  <si>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</si>
  <si>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</si>
  <si>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</si>
  <si>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</si>
  <si>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</si>
  <si>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</si>
  <si>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</si>
  <si>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</si>
  <si>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</si>
  <si>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</si>
  <si>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</si>
  <si>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</si>
  <si>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</si>
  <si>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</si>
  <si>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</si>
  <si>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</si>
  <si>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</si>
  <si>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</si>
  <si>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</si>
  <si>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</si>
  <si>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</si>
  <si>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</si>
  <si>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</si>
  <si>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</si>
  <si>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</si>
  <si>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</si>
  <si>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</si>
  <si>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</si>
  <si>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</si>
  <si>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</si>
  <si>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</si>
  <si>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</si>
  <si>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</si>
  <si>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</si>
  <si>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</si>
  <si>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</si>
  <si>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</si>
  <si>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</si>
  <si>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</si>
  <si>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</si>
  <si>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</si>
  <si>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</si>
  <si>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</si>
  <si>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</si>
  <si>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</si>
  <si>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</si>
  <si>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</si>
  <si>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</si>
  <si>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</si>
  <si>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</si>
  <si>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</si>
  <si>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</si>
  <si>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</si>
  <si>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</si>
  <si>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</si>
  <si>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</si>
  <si>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</si>
  <si>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</si>
  <si>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</si>
  <si>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</si>
  <si>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</si>
  <si>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</si>
  <si>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</si>
  <si>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</si>
  <si>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</si>
  <si>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</si>
  <si>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</si>
  <si>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</si>
  <si>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</si>
  <si>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</si>
  <si>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</si>
  <si>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</si>
  <si>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</si>
  <si>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</si>
  <si>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</si>
  <si>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</si>
  <si>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</si>
  <si>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</si>
  <si>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</si>
  <si>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</si>
  <si>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</si>
  <si>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</si>
  <si>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</si>
  <si>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</si>
  <si>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</si>
  <si>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</si>
  <si>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</si>
  <si>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</si>
  <si>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</si>
  <si>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</si>
  <si>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</si>
  <si>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</si>
  <si>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</si>
  <si>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</si>
  <si>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</si>
  <si>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</si>
  <si>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</si>
  <si>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</si>
  <si>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</si>
  <si>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</si>
  <si>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</si>
  <si>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</si>
  <si>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</si>
  <si>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</si>
  <si>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</si>
  <si>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</si>
  <si>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</si>
  <si>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</si>
  <si>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</si>
  <si>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</si>
  <si>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</si>
  <si>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</si>
  <si>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</si>
  <si>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</si>
  <si>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</si>
  <si>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</si>
  <si>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</si>
  <si>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</si>
  <si>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</si>
  <si>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</si>
  <si>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</si>
  <si>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</si>
  <si>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</si>
  <si>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</si>
  <si>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</si>
  <si>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</si>
  <si>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</si>
  <si>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</si>
  <si>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</si>
  <si>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</si>
  <si>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</si>
  <si>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</si>
  <si>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</si>
  <si>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</si>
  <si>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</si>
  <si>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</si>
  <si>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</si>
  <si>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</si>
  <si>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</si>
  <si>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</si>
  <si>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</si>
  <si>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</si>
  <si>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</si>
  <si>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</si>
  <si>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</si>
  <si>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</si>
  <si>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</si>
  <si>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</si>
  <si>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</si>
  <si>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</si>
  <si>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</si>
  <si>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</si>
  <si>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</si>
  <si>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</si>
  <si>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</si>
  <si>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</si>
  <si>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</si>
  <si>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</si>
  <si>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</si>
  <si>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</si>
  <si>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</si>
  <si>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</si>
  <si>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</si>
  <si>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</si>
  <si>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</si>
  <si>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</si>
  <si>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</si>
  <si>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</si>
  <si>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</si>
  <si>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</si>
  <si>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</si>
  <si>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</si>
  <si>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</si>
  <si>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</si>
  <si>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</si>
  <si>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</si>
  <si>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</si>
  <si>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</si>
  <si>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</si>
  <si>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</si>
  <si>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</si>
  <si>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</si>
  <si>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</si>
  <si>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</si>
  <si>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</si>
  <si>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</si>
  <si>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</si>
  <si>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</si>
  <si>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</si>
  <si>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</si>
  <si>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</si>
  <si>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</si>
  <si>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</si>
  <si>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</si>
  <si>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</si>
  <si>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</si>
  <si>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</si>
  <si>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</si>
  <si>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</si>
  <si>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</si>
  <si>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</si>
  <si>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</si>
  <si>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</si>
  <si>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</si>
  <si>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</si>
  <si>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</si>
  <si>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</si>
  <si>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</si>
  <si>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</si>
  <si>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</si>
  <si>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</si>
  <si>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</si>
  <si>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</si>
  <si>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</si>
  <si>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</si>
  <si>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</si>
  <si>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</si>
  <si>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</si>
  <si>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</si>
  <si>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</si>
  <si>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</si>
  <si>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</si>
  <si>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</si>
  <si>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</si>
  <si>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</si>
  <si>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</si>
  <si>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</si>
  <si>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</si>
  <si>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</si>
  <si>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</si>
  <si>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</si>
  <si>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</si>
  <si>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</si>
  <si>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</si>
  <si>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</si>
  <si>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</si>
  <si>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</si>
  <si>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</si>
  <si>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</si>
  <si>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</si>
  <si>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</si>
  <si>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</si>
  <si>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</si>
  <si>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</si>
  <si>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</si>
  <si>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</si>
  <si>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</si>
  <si>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</si>
  <si>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</si>
  <si>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</si>
  <si>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</si>
  <si>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</si>
  <si>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</si>
  <si>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</si>
  <si>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</si>
  <si>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</si>
  <si>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</si>
  <si>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</si>
  <si>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</si>
  <si>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</si>
  <si>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</si>
  <si>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</si>
  <si>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</si>
  <si>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</si>
  <si>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</si>
  <si>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</si>
  <si>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</si>
  <si>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</si>
  <si>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</si>
  <si>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</si>
  <si>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</si>
  <si>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</si>
  <si>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</si>
  <si>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</si>
  <si>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</si>
  <si>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</si>
  <si>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</si>
  <si>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</si>
  <si>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</si>
  <si>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</si>
  <si>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</si>
  <si>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</si>
  <si>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</si>
  <si>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</si>
  <si>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</si>
  <si>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</si>
  <si>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</si>
  <si>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</si>
  <si>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</si>
  <si>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</si>
  <si>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</si>
  <si>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</si>
  <si>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</si>
  <si>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</si>
  <si>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</si>
  <si>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</si>
  <si>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</si>
  <si>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</si>
  <si>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</si>
  <si>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</si>
  <si>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</si>
  <si>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</si>
  <si>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</si>
  <si>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</si>
  <si>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</si>
  <si>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</si>
  <si>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</si>
  <si>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</si>
  <si>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</si>
  <si>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</si>
  <si>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</si>
  <si>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</si>
  <si>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</si>
  <si>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</si>
  <si>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</si>
  <si>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</si>
  <si>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</si>
  <si>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</si>
  <si>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</si>
  <si>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</si>
  <si>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</si>
  <si>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</si>
  <si>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</si>
  <si>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</si>
  <si>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</si>
  <si>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</si>
  <si>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</si>
  <si>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</si>
  <si>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</si>
  <si>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</si>
  <si>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</si>
  <si>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</si>
  <si>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</si>
  <si>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</si>
  <si>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</si>
  <si>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</si>
  <si>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</si>
  <si>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</si>
  <si>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</si>
  <si>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</si>
  <si>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</si>
  <si>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</si>
  <si>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</si>
  <si>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</si>
  <si>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</si>
  <si>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</si>
  <si>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</si>
  <si>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</si>
  <si>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</si>
  <si>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</si>
  <si>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</si>
  <si>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</si>
  <si>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</si>
  <si>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</si>
  <si>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</si>
  <si>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</si>
  <si>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</si>
  <si>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</si>
  <si>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</si>
  <si>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</si>
  <si>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</si>
  <si>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</si>
  <si>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</si>
  <si>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</si>
  <si>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</si>
  <si>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</si>
  <si>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</si>
  <si>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</si>
  <si>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</si>
  <si>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</si>
  <si>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</si>
  <si>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</si>
  <si>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</si>
  <si>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</si>
  <si>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</si>
  <si>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</si>
  <si>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</si>
  <si>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</si>
  <si>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</si>
  <si>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</si>
  <si>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</si>
  <si>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</si>
  <si>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</si>
  <si>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</si>
  <si>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</si>
  <si>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</si>
  <si>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</si>
  <si>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</si>
  <si>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</si>
  <si>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</si>
  <si>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</si>
  <si>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</si>
  <si>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</si>
  <si>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</si>
  <si>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</si>
  <si>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</si>
  <si>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</si>
  <si>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</si>
  <si>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</si>
  <si>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</si>
  <si>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</si>
  <si>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</si>
  <si>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</si>
  <si>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</si>
  <si>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</si>
  <si>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</si>
  <si>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</si>
  <si>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</si>
  <si>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</si>
  <si>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</si>
  <si>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</si>
  <si>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</si>
  <si>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</si>
  <si>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</si>
  <si>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</si>
  <si>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</si>
  <si>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</si>
  <si>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</si>
  <si>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</si>
  <si>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</si>
  <si>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</si>
  <si>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</si>
  <si>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</si>
  <si>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</si>
  <si>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</si>
  <si>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</si>
  <si>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</si>
  <si>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</si>
  <si>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</si>
  <si>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</si>
  <si>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</si>
  <si>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</si>
  <si>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</si>
  <si>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</si>
  <si>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</si>
  <si>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</si>
  <si>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</si>
  <si>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</si>
  <si>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</si>
  <si>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</si>
  <si>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</si>
  <si>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</si>
  <si>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</si>
  <si>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</si>
  <si>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</si>
  <si>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</si>
  <si>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</si>
  <si>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</si>
  <si>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</si>
  <si>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</si>
  <si>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</si>
  <si>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</si>
  <si>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</si>
  <si>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</si>
  <si>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</si>
  <si>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</si>
  <si>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</si>
  <si>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</si>
  <si>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</si>
  <si>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</si>
  <si>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</si>
  <si>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</si>
  <si>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</si>
  <si>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</si>
  <si>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</si>
  <si>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</si>
  <si>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</si>
  <si>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</si>
  <si>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</si>
  <si>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</si>
  <si>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</si>
  <si>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</si>
  <si>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</si>
  <si>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</si>
  <si>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</si>
  <si>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</si>
  <si>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</si>
  <si>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</si>
  <si>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</si>
  <si>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</si>
  <si>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</si>
  <si>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</si>
  <si>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</si>
  <si>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</si>
  <si>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</si>
  <si>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</si>
  <si>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</si>
  <si>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</si>
  <si>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</si>
  <si>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</si>
  <si>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</si>
  <si>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</si>
  <si>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</si>
  <si>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</si>
  <si>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</si>
  <si>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</si>
  <si>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</si>
  <si>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</si>
  <si>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</si>
  <si>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</si>
  <si>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</si>
  <si>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</si>
  <si>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</si>
  <si>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</si>
  <si>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</si>
  <si>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</si>
  <si>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</si>
  <si>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</si>
  <si>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</si>
  <si>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</si>
  <si>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</si>
  <si>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</si>
  <si>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</si>
  <si>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</si>
  <si>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</si>
  <si>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</si>
  <si>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</si>
  <si>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</si>
  <si>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</si>
  <si>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</si>
  <si>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</si>
  <si>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</si>
  <si>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</si>
  <si>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</si>
  <si>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</si>
  <si>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</si>
  <si>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</si>
  <si>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</si>
  <si>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</si>
  <si>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</si>
  <si>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</si>
  <si>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</si>
  <si>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</si>
  <si>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</si>
  <si>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</si>
  <si>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</si>
  <si>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</si>
  <si>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</si>
  <si>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</si>
  <si>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</si>
  <si>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</si>
  <si>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</si>
  <si>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</si>
  <si>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</si>
  <si>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</si>
  <si>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</si>
  <si>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</si>
  <si>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</si>
  <si>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</si>
  <si>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</si>
  <si>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</si>
  <si>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</si>
  <si>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</si>
  <si>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</si>
  <si>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</si>
  <si>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</si>
  <si>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</si>
  <si>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</si>
  <si>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</si>
  <si>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</si>
  <si>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</si>
  <si>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</si>
  <si>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</si>
  <si>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</si>
  <si>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</si>
  <si>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</si>
  <si>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</si>
  <si>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</si>
  <si>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</si>
  <si>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</si>
  <si>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</si>
  <si>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</si>
  <si>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</si>
  <si>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</si>
  <si>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</si>
  <si>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</si>
  <si>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</si>
  <si>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</si>
  <si>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</si>
  <si>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</si>
  <si>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</si>
  <si>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</si>
  <si>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</si>
  <si>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</si>
  <si>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</si>
  <si>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</si>
  <si>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</si>
  <si>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</si>
  <si>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</si>
  <si>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</si>
  <si>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</si>
  <si>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</si>
  <si>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</si>
  <si>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</si>
  <si>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</si>
  <si>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</si>
  <si>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</si>
  <si>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</si>
  <si>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</si>
  <si>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</si>
  <si>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</si>
  <si>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</si>
  <si>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</si>
  <si>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</si>
  <si>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</si>
  <si>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</si>
  <si>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</si>
  <si>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</si>
  <si>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</si>
  <si>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</si>
  <si>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</si>
  <si>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</si>
  <si>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</si>
  <si>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</si>
  <si>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</si>
  <si>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</si>
  <si>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</si>
  <si>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</si>
  <si>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</si>
  <si>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</si>
  <si>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</si>
  <si>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</si>
  <si>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</si>
  <si>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</si>
  <si>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</si>
  <si>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</si>
  <si>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</si>
  <si>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</si>
  <si>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</si>
  <si>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</si>
  <si>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</si>
  <si>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</si>
  <si>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</si>
  <si>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</si>
  <si>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</si>
  <si>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</si>
  <si>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</si>
  <si>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</si>
  <si>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</si>
  <si>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</si>
  <si>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</si>
  <si>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</si>
  <si>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</si>
  <si>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</si>
  <si>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</si>
  <si>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</si>
  <si>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</si>
  <si>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</si>
  <si>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</si>
  <si>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</si>
  <si>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</si>
  <si>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</si>
  <si>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</si>
  <si>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</si>
  <si>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</si>
  <si>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</si>
  <si>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</si>
  <si>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</si>
  <si>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</si>
  <si>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</si>
  <si>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</si>
  <si>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</si>
  <si>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</si>
  <si>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</si>
  <si>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</si>
  <si>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</si>
  <si>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</si>
  <si>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</si>
  <si>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</si>
  <si>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</si>
  <si>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</si>
  <si>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</si>
  <si>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</si>
  <si>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</si>
  <si>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</si>
  <si>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</si>
  <si>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</si>
  <si>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</si>
  <si>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</si>
  <si>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</si>
  <si>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</si>
  <si>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</si>
  <si>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</si>
  <si>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</si>
  <si>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</si>
  <si>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</si>
  <si>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</si>
  <si>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</si>
  <si>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</si>
  <si>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</si>
  <si>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</si>
  <si>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</si>
  <si>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</si>
  <si>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</si>
  <si>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</si>
  <si>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</si>
  <si>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</si>
  <si>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</si>
  <si>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</si>
  <si>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</si>
  <si>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</si>
  <si>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</si>
  <si>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</si>
  <si>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</si>
  <si>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</si>
  <si>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</si>
  <si>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</si>
  <si>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</si>
  <si>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</si>
  <si>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</si>
  <si>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</si>
  <si>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</si>
  <si>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</si>
  <si>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</si>
  <si>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</si>
  <si>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</si>
  <si>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</si>
  <si>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</si>
  <si>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</si>
  <si>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</si>
  <si>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</si>
  <si>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</si>
  <si>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</si>
  <si>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</si>
  <si>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</si>
  <si>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</si>
  <si>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</si>
  <si>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</si>
  <si>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</si>
  <si>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</si>
  <si>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</si>
  <si>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</si>
  <si>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</si>
  <si>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</si>
  <si>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</si>
  <si>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</si>
  <si>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</si>
  <si>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</si>
  <si>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</si>
  <si>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</si>
  <si>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</si>
  <si>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</si>
  <si>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</si>
  <si>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</si>
  <si>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</si>
  <si>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</si>
  <si>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</si>
  <si>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</si>
  <si>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</si>
  <si>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</si>
  <si>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</si>
  <si>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</si>
  <si>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</si>
  <si>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</si>
  <si>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</si>
  <si>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</si>
  <si>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</si>
  <si>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</si>
  <si>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</si>
  <si>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</si>
  <si>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</si>
  <si>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</si>
  <si>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</si>
  <si>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</si>
  <si>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</si>
  <si>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</si>
  <si>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</si>
  <si>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</si>
  <si>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</si>
  <si>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</si>
  <si>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</si>
  <si>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</si>
  <si>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</si>
  <si>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</si>
  <si>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</si>
  <si>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</si>
  <si>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</si>
  <si>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</si>
  <si>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</si>
  <si>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</si>
  <si>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</si>
  <si>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</si>
  <si>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</si>
  <si>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</si>
  <si>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</si>
  <si>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</si>
  <si>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</si>
  <si>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</si>
  <si>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</si>
  <si>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</si>
  <si>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</si>
  <si>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</si>
  <si>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</si>
  <si>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</si>
  <si>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</si>
  <si>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</si>
  <si>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</si>
  <si>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</si>
  <si>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</si>
  <si>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</si>
  <si>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</si>
  <si>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</si>
  <si>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</si>
  <si>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</si>
  <si>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</si>
  <si>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</si>
  <si>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</si>
  <si>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</si>
  <si>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</si>
  <si>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</si>
  <si>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</si>
  <si>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</si>
  <si>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</si>
  <si>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</si>
  <si>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</si>
  <si>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</si>
  <si>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</si>
  <si>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</si>
  <si>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</si>
  <si>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</si>
  <si>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</si>
  <si>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</si>
  <si>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</si>
  <si>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</si>
  <si>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</si>
  <si>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</si>
  <si>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</si>
  <si>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</si>
  <si>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</si>
  <si>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</si>
  <si>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</si>
  <si>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</si>
  <si>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</si>
  <si>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</si>
  <si>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</si>
  <si>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</si>
  <si>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</si>
  <si>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</si>
  <si>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</si>
  <si>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</si>
  <si>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</si>
  <si>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</si>
  <si>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</si>
  <si>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</si>
  <si>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</si>
  <si>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</si>
  <si>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</si>
  <si>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</si>
  <si>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</si>
  <si>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</si>
  <si>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</si>
  <si>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</si>
  <si>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</si>
  <si>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</si>
  <si>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</si>
  <si>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</si>
  <si>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</si>
  <si>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</si>
  <si>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</si>
  <si>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</si>
  <si>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</si>
  <si>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</si>
  <si>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</si>
  <si>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</si>
  <si>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</si>
  <si>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</si>
  <si>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</si>
  <si>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</si>
  <si>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</si>
  <si>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</si>
  <si>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</si>
  <si>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</si>
  <si>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</si>
  <si>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</si>
  <si>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</si>
  <si>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</si>
  <si>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</si>
  <si>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</si>
  <si>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</si>
  <si>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</si>
  <si>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</si>
  <si>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</si>
  <si>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</si>
  <si>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</si>
  <si>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</si>
  <si>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</si>
  <si>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</si>
  <si>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</si>
  <si>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</si>
  <si>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</si>
  <si>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</si>
  <si>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</si>
  <si>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</si>
  <si>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</si>
  <si>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</si>
  <si>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</si>
  <si>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</si>
  <si>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</si>
  <si>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</si>
  <si>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</si>
  <si>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</si>
  <si>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</si>
  <si>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</si>
  <si>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</si>
  <si>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</si>
  <si>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</si>
  <si>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</si>
  <si>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</si>
  <si>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</si>
  <si>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</si>
  <si>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</si>
  <si>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</si>
  <si>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</si>
  <si>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</si>
  <si>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</si>
  <si>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</si>
  <si>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</si>
  <si>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</si>
  <si>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</si>
  <si>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</si>
  <si>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</si>
  <si>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</si>
  <si>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</si>
  <si>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</si>
  <si>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</si>
  <si>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</si>
  <si>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</si>
  <si>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</si>
  <si>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</si>
  <si>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</si>
  <si>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</si>
  <si>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</si>
  <si>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</si>
  <si>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</si>
  <si>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</si>
  <si>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</si>
  <si>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</si>
  <si>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</si>
  <si>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</si>
  <si>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</si>
  <si>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</si>
  <si>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</si>
  <si>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</si>
  <si>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</si>
  <si>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</si>
  <si>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</si>
  <si>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</si>
  <si>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</si>
  <si>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</si>
  <si>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</si>
  <si>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</si>
  <si>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</si>
  <si>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</si>
  <si>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</si>
  <si>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</si>
  <si>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</si>
  <si>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</si>
  <si>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</si>
  <si>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</si>
  <si>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</si>
  <si>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</si>
  <si>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</si>
  <si>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</si>
  <si>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</si>
  <si>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</si>
  <si>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</si>
  <si>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</si>
  <si>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</si>
  <si>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</si>
  <si>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</si>
  <si>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</si>
  <si>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</si>
  <si>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</si>
  <si>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</si>
  <si>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</si>
  <si>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</si>
  <si>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</si>
  <si>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</si>
  <si>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</si>
  <si>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</si>
  <si>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</si>
  <si>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</si>
  <si>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</si>
  <si>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</si>
  <si>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</si>
  <si>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</si>
  <si>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</si>
  <si>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</si>
  <si>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</si>
  <si>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</si>
  <si>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</si>
  <si>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</si>
  <si>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</si>
  <si>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</si>
  <si>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</si>
  <si>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</si>
  <si>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</si>
  <si>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</si>
  <si>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</si>
  <si>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</si>
  <si>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</si>
  <si>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</si>
  <si>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</si>
  <si>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</si>
  <si>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</si>
  <si>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</si>
  <si>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</si>
  <si>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</si>
  <si>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</si>
  <si>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</si>
  <si>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</si>
  <si>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</si>
  <si>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</si>
  <si>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</si>
  <si>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</si>
  <si>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</si>
  <si>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</si>
  <si>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</si>
  <si>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</si>
  <si>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</si>
  <si>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</si>
  <si>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</si>
  <si>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</si>
  <si>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</si>
  <si>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</si>
  <si>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</si>
  <si>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</si>
  <si>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</si>
  <si>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</si>
  <si>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</si>
  <si>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</si>
  <si>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</si>
  <si>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</si>
  <si>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</si>
  <si>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</si>
  <si>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</si>
  <si>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</si>
  <si>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</si>
  <si>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</si>
  <si>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</si>
  <si>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</si>
  <si>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</si>
  <si>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</si>
  <si>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</si>
  <si>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</si>
  <si>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</si>
  <si>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</si>
  <si>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</si>
  <si>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</si>
  <si>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</si>
  <si>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</si>
  <si>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</si>
  <si>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</si>
  <si>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</si>
  <si>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</si>
  <si>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</si>
  <si>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</si>
  <si>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</si>
  <si>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</si>
  <si>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</si>
  <si>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</si>
  <si>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</si>
  <si>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</si>
  <si>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</si>
  <si>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</si>
  <si>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</si>
  <si>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</si>
  <si>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</si>
  <si>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</si>
  <si>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</si>
  <si>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</si>
  <si>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</si>
  <si>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</si>
  <si>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</si>
  <si>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</si>
  <si>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</si>
  <si>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</si>
  <si>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</si>
  <si>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</si>
  <si>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</si>
  <si>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</si>
  <si>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</si>
  <si>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</si>
  <si>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</si>
  <si>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</si>
  <si>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</si>
  <si>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</si>
  <si>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</si>
  <si>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</si>
  <si>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</si>
  <si>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</si>
  <si>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</si>
  <si>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</si>
  <si>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</si>
  <si>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</si>
  <si>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</si>
  <si>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</si>
  <si>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</si>
  <si>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</si>
  <si>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</si>
  <si>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</si>
  <si>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</si>
  <si>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</si>
  <si>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</si>
  <si>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</si>
  <si>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</si>
  <si>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</si>
  <si>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</si>
  <si>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</si>
  <si>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</si>
  <si>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</si>
  <si>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</si>
  <si>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</si>
  <si>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</si>
  <si>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</si>
  <si>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</si>
  <si>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</si>
  <si>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</si>
  <si>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</si>
  <si>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</si>
  <si>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</si>
  <si>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</si>
  <si>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</si>
  <si>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</si>
  <si>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</si>
  <si>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</si>
  <si>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</si>
  <si>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</si>
  <si>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</si>
  <si>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</si>
  <si>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</si>
  <si>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</si>
  <si>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</si>
  <si>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</si>
  <si>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</si>
  <si>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</si>
  <si>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</si>
  <si>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</si>
  <si>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</si>
  <si>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</si>
  <si>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</si>
  <si>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</si>
  <si>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</si>
  <si>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</si>
  <si>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</si>
  <si>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</si>
  <si>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</si>
  <si>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</si>
  <si>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</si>
  <si>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</si>
  <si>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</si>
  <si>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</si>
  <si>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</si>
  <si>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</si>
  <si>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</si>
  <si>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</si>
  <si>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</si>
  <si>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</si>
  <si>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</si>
  <si>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</si>
  <si>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</si>
  <si>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</si>
  <si>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</si>
  <si>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</si>
  <si>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</si>
  <si>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</si>
  <si>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</si>
  <si>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</si>
  <si>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</si>
  <si>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</si>
  <si>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</si>
  <si>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</si>
  <si>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</si>
  <si>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</si>
  <si>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</si>
  <si>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</si>
  <si>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</si>
  <si>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</si>
  <si>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</si>
  <si>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</si>
  <si>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</si>
  <si>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</si>
  <si>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</si>
  <si>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</si>
  <si>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</si>
  <si>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</si>
  <si>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</si>
  <si>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</si>
  <si>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</si>
  <si>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</si>
  <si>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</si>
  <si>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</si>
  <si>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</si>
  <si>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</si>
  <si>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</si>
  <si>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</si>
  <si>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</si>
  <si>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</si>
  <si>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</si>
  <si>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</si>
  <si>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</si>
  <si>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</si>
  <si>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</si>
  <si>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</si>
  <si>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</si>
  <si>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</si>
  <si>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</si>
  <si>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</si>
  <si>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</si>
  <si>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</si>
  <si>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</si>
  <si>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</si>
  <si>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</si>
  <si>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</si>
  <si>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</si>
  <si>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</si>
  <si>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</si>
  <si>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</si>
  <si>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</si>
  <si>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</si>
  <si>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</si>
  <si>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</si>
  <si>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</si>
  <si>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</si>
  <si>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</si>
  <si>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</si>
  <si>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</si>
  <si>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</si>
  <si>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</si>
  <si>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</si>
  <si>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</si>
  <si>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</si>
  <si>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</si>
  <si>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</si>
  <si>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</si>
  <si>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</si>
  <si>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</si>
  <si>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</si>
  <si>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</si>
  <si>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</si>
  <si>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</si>
  <si>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</si>
  <si>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</si>
  <si>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</si>
  <si>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</si>
  <si>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</si>
  <si>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</si>
  <si>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</si>
  <si>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</si>
  <si>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</si>
  <si>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</si>
  <si>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</si>
  <si>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</si>
  <si>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</si>
  <si>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</si>
  <si>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</si>
  <si>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</si>
  <si>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</si>
  <si>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</si>
  <si>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</si>
  <si>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</si>
  <si>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</si>
  <si>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</si>
  <si>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</si>
  <si>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</si>
  <si>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</si>
  <si>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</si>
  <si>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</si>
  <si>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</si>
  <si>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</si>
  <si>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</si>
  <si>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</si>
  <si>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</si>
  <si>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</si>
  <si>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</si>
  <si>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</si>
  <si>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</si>
  <si>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</si>
  <si>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</si>
  <si>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</si>
  <si>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</si>
  <si>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</si>
  <si>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</si>
  <si>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</si>
  <si>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</si>
  <si>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</si>
  <si>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</si>
  <si>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</si>
  <si>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</si>
  <si>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</si>
  <si>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</si>
  <si>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</si>
  <si>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</si>
  <si>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</si>
  <si>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</si>
  <si>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</si>
  <si>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</si>
  <si>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</si>
  <si>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</si>
  <si>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</si>
  <si>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</si>
  <si>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</si>
  <si>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</si>
  <si>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</si>
  <si>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</si>
  <si>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</si>
  <si>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</si>
  <si>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</si>
  <si>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</si>
  <si>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</si>
  <si>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</si>
  <si>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</si>
  <si>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</si>
  <si>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</si>
  <si>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</si>
  <si>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</si>
  <si>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</si>
  <si>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</si>
  <si>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</si>
  <si>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</si>
  <si>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</si>
  <si>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</si>
  <si>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</si>
  <si>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</si>
  <si>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</si>
  <si>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</si>
  <si>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</si>
  <si>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</si>
  <si>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</si>
  <si>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</si>
  <si>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</si>
  <si>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</si>
  <si>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</si>
  <si>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</si>
  <si>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</si>
  <si>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</si>
  <si>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</si>
  <si>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</si>
  <si>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</si>
  <si>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</si>
  <si>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</si>
  <si>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</si>
  <si>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</si>
  <si>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</si>
  <si>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</si>
  <si>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</si>
  <si>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</si>
  <si>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</si>
  <si>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</si>
  <si>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</si>
  <si>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</si>
  <si>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</si>
  <si>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</si>
  <si>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</si>
  <si>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</si>
  <si>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</si>
  <si>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</si>
  <si>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</si>
  <si>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</si>
  <si>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</si>
  <si>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</si>
  <si>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</si>
  <si>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</si>
  <si>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</si>
  <si>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</si>
  <si>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</si>
  <si>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</si>
  <si>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</si>
  <si>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</si>
  <si>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</si>
  <si>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</si>
  <si>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</si>
  <si>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</si>
  <si>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</si>
  <si>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</si>
  <si>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</si>
  <si>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</si>
  <si>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</si>
  <si>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</si>
  <si>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</si>
  <si>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</si>
  <si>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</si>
  <si>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</si>
  <si>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</si>
  <si>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</si>
  <si>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</si>
  <si>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</si>
  <si>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</si>
  <si>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</si>
  <si>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</si>
  <si>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</si>
  <si>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</si>
  <si>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</si>
  <si>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</si>
  <si>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</si>
  <si>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</si>
  <si>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</si>
  <si>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</si>
  <si>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</si>
  <si>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</si>
  <si>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</si>
  <si>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</si>
  <si>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</si>
  <si>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</si>
  <si>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</si>
  <si>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</si>
  <si>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</si>
  <si>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</si>
  <si>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</si>
  <si>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</si>
  <si>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</si>
  <si>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</si>
  <si>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</si>
  <si>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</si>
  <si>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</si>
  <si>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</si>
  <si>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</si>
  <si>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</si>
  <si>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</si>
  <si>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</si>
  <si>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</si>
  <si>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</si>
  <si>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</si>
  <si>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</si>
  <si>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</si>
  <si>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</si>
  <si>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</si>
  <si>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</si>
  <si>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</si>
  <si>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</si>
  <si>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</si>
  <si>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</si>
  <si>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</si>
  <si>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</si>
  <si>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</si>
  <si>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</si>
  <si>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</si>
  <si>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</si>
  <si>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</si>
  <si>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</si>
  <si>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</si>
  <si>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</si>
  <si>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</si>
  <si>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</si>
  <si>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</si>
  <si>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</si>
  <si>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</si>
  <si>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</si>
  <si>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</si>
  <si>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</si>
  <si>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</si>
  <si>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</si>
  <si>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</si>
  <si>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</si>
  <si>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</si>
  <si>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</si>
  <si>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</si>
  <si>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</si>
  <si>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</si>
  <si>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</si>
  <si>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</si>
  <si>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</si>
  <si>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</si>
  <si>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</si>
  <si>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</si>
  <si>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</si>
  <si>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</si>
  <si>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</si>
  <si>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</si>
  <si>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</si>
  <si>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</si>
  <si>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</si>
  <si>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</si>
  <si>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</si>
  <si>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</si>
  <si>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</si>
  <si>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</si>
  <si>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</si>
  <si>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</si>
  <si>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</si>
  <si>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</si>
  <si>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</si>
  <si>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</si>
  <si>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</si>
  <si>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</si>
  <si>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</si>
  <si>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</si>
  <si>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</si>
  <si>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</si>
  <si>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</si>
  <si>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</si>
  <si>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</si>
  <si>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</si>
  <si>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</si>
  <si>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</si>
  <si>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</si>
  <si>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</si>
  <si>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</si>
  <si>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</si>
  <si>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</si>
  <si>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</si>
  <si>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</si>
  <si>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</si>
  <si>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</si>
  <si>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</si>
  <si>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</si>
  <si>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</si>
  <si>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</si>
  <si>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</si>
  <si>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</si>
  <si>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</si>
  <si>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</si>
  <si>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</si>
  <si>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</si>
  <si>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</si>
  <si>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</si>
  <si>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</si>
  <si>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</si>
  <si>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</si>
  <si>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</si>
  <si>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</si>
  <si>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</si>
  <si>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</si>
  <si>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</si>
  <si>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</si>
  <si>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</si>
  <si>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</si>
  <si>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</si>
  <si>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</si>
  <si>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</si>
  <si>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</si>
  <si>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</si>
  <si>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</si>
  <si>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</si>
  <si>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</si>
  <si>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</si>
  <si>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</si>
  <si>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</si>
  <si>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</si>
  <si>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</si>
  <si>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</si>
  <si>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</si>
  <si>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</si>
  <si>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</si>
  <si>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</si>
  <si>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</si>
  <si>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</si>
  <si>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</si>
  <si>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</si>
  <si>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</si>
  <si>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</si>
  <si>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</si>
  <si>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</si>
  <si>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</si>
  <si>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</si>
  <si>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</si>
  <si>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</si>
  <si>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</si>
  <si>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</si>
  <si>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</si>
  <si>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</si>
  <si>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</si>
  <si>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</si>
  <si>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</si>
  <si>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</si>
  <si>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</si>
  <si>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</si>
  <si>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</si>
  <si>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</si>
  <si>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</si>
  <si>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</si>
  <si>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</si>
  <si>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</si>
  <si>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</si>
  <si>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</si>
  <si>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</si>
  <si>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</si>
  <si>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</si>
  <si>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</si>
  <si>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</si>
  <si>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</si>
  <si>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</si>
  <si>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</si>
  <si>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</si>
  <si>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</si>
  <si>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</si>
  <si>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</si>
  <si>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</si>
  <si>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</si>
  <si>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</si>
  <si>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</si>
  <si>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</si>
  <si>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</si>
  <si>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</si>
  <si>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</si>
  <si>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</si>
  <si>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</si>
  <si>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</si>
  <si>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</si>
  <si>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</si>
  <si>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</si>
  <si>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</si>
  <si>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</si>
  <si>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</si>
  <si>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</si>
  <si>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</si>
  <si>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</si>
  <si>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</si>
  <si>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</si>
  <si>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</si>
  <si>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</si>
  <si>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</si>
  <si>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</si>
  <si>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</si>
  <si>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</si>
  <si>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</si>
  <si>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</si>
  <si>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</si>
  <si>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</si>
  <si>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</si>
  <si>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</si>
  <si>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</si>
  <si>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</si>
  <si>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</si>
  <si>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</si>
  <si>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</si>
  <si>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</si>
  <si>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</si>
  <si>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</si>
  <si>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</si>
  <si>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</si>
  <si>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</si>
  <si>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</si>
  <si>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</si>
  <si>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</si>
  <si>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</si>
  <si>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</si>
  <si>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</si>
  <si>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</si>
  <si>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</si>
  <si>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</si>
  <si>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</si>
  <si>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</si>
  <si>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</si>
  <si>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</si>
  <si>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</si>
  <si>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</si>
  <si>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</si>
  <si>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</si>
  <si>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</si>
  <si>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</si>
  <si>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</si>
  <si>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</si>
  <si>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</si>
  <si>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</si>
  <si>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</si>
  <si>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</si>
  <si>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</si>
  <si>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</si>
  <si>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</si>
  <si>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</si>
  <si>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</si>
  <si>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</si>
  <si>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</si>
  <si>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</si>
  <si>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</si>
  <si>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</si>
  <si>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</si>
  <si>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</si>
  <si>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</si>
  <si>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</si>
  <si>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</si>
  <si>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</si>
  <si>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</si>
  <si>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</si>
  <si>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</si>
  <si>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</si>
  <si>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</si>
  <si>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</si>
  <si>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</si>
  <si>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</si>
  <si>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</si>
  <si>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</si>
  <si>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</si>
  <si>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</si>
  <si>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</si>
  <si>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</si>
  <si>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</si>
  <si>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</si>
  <si>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</si>
  <si>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</si>
  <si>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</si>
  <si>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</si>
  <si>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</si>
  <si>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</si>
  <si>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</si>
  <si>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</si>
  <si>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</si>
  <si>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</si>
  <si>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</si>
  <si>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</si>
  <si>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</si>
  <si>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</si>
  <si>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</si>
  <si>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</si>
  <si>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</si>
  <si>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</si>
  <si>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</si>
  <si>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</si>
  <si>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</si>
  <si>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</si>
  <si>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</si>
  <si>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</si>
  <si>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</si>
  <si>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</si>
  <si>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</si>
  <si>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</si>
  <si>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</si>
  <si>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</si>
  <si>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</si>
  <si>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</si>
  <si>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</si>
  <si>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</si>
  <si>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</si>
  <si>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</si>
  <si>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</si>
  <si>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</si>
  <si>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</si>
  <si>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</si>
  <si>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</si>
  <si>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</si>
  <si>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</si>
  <si>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</si>
  <si>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</si>
  <si>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</si>
  <si>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</si>
  <si>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</si>
  <si>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</si>
  <si>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</si>
  <si>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</si>
  <si>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</si>
  <si>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</si>
  <si>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</si>
  <si>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</si>
  <si>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</si>
  <si>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</si>
  <si>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</si>
  <si>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</si>
  <si>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</si>
  <si>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</si>
  <si>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</si>
  <si>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</si>
  <si>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</si>
  <si>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</si>
  <si>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</si>
  <si>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</si>
  <si>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</si>
  <si>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</si>
  <si>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</si>
  <si>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</si>
  <si>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</si>
  <si>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</si>
  <si>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</si>
  <si>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</si>
  <si>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</si>
  <si>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</si>
  <si>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</si>
  <si>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</si>
  <si>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</si>
  <si>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</si>
  <si>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</si>
  <si>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</si>
  <si>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</si>
  <si>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</si>
  <si>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</si>
  <si>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</si>
  <si>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</si>
  <si>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</si>
  <si>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</si>
  <si>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</si>
  <si>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</si>
  <si>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</si>
  <si>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</si>
  <si>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</si>
  <si>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</si>
  <si>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</si>
  <si>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</si>
  <si>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</si>
  <si>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</si>
  <si>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</si>
  <si>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</si>
  <si>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</si>
  <si>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</si>
  <si>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</si>
  <si>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</si>
  <si>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</si>
  <si>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</si>
  <si>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</si>
  <si>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</si>
  <si>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</si>
  <si>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</si>
  <si>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</si>
  <si>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</si>
  <si>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</si>
  <si>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</si>
  <si>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</si>
  <si>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</si>
  <si>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</si>
  <si>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</si>
  <si>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</si>
  <si>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</si>
  <si>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</si>
  <si>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</si>
  <si>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</si>
  <si>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</si>
  <si>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</si>
  <si>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</si>
  <si>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</si>
  <si>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</si>
  <si>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</si>
  <si>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</si>
  <si>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</si>
  <si>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</si>
  <si>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</si>
  <si>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</si>
  <si>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</si>
  <si>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</si>
  <si>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</si>
  <si>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</si>
  <si>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</si>
  <si>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</si>
  <si>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</si>
  <si>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</si>
  <si>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</si>
  <si>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</si>
  <si>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</si>
  <si>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</si>
  <si>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</si>
  <si>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</si>
  <si>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</si>
  <si>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</si>
  <si>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</si>
  <si>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</si>
  <si>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</si>
  <si>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</si>
  <si>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</si>
  <si>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</si>
  <si>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</si>
  <si>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</si>
  <si>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</si>
  <si>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</si>
  <si>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</si>
  <si>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</si>
  <si>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</si>
  <si>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</si>
  <si>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</si>
  <si>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</si>
  <si>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</si>
  <si>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</si>
  <si>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</si>
  <si>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</si>
  <si>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</si>
  <si>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</si>
  <si>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</si>
  <si>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</si>
  <si>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</si>
  <si>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</si>
  <si>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</si>
  <si>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</si>
  <si>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</si>
  <si>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</si>
  <si>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</si>
  <si>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</si>
  <si>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</si>
  <si>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</si>
  <si>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</si>
  <si>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</si>
  <si>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</si>
  <si>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</si>
  <si>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</si>
  <si>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</si>
  <si>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</si>
  <si>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</si>
  <si>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</si>
  <si>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</si>
  <si>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</si>
  <si>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</si>
  <si>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</si>
  <si>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</si>
  <si>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</si>
  <si>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</si>
  <si>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</si>
  <si>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</si>
  <si>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</si>
  <si>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</si>
  <si>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</si>
  <si>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</si>
  <si>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</si>
  <si>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</si>
  <si>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</si>
  <si>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</si>
  <si>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</si>
  <si>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</si>
  <si>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</si>
  <si>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</si>
  <si>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</si>
  <si>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</si>
  <si>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</si>
  <si>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</si>
  <si>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</si>
  <si>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</si>
  <si>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</si>
  <si>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</si>
  <si>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</si>
  <si>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</si>
  <si>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</si>
  <si>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</si>
  <si>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</si>
  <si>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</si>
  <si>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</si>
  <si>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</si>
  <si>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</si>
  <si>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</si>
  <si>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</si>
  <si>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</si>
  <si>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</si>
  <si>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</si>
  <si>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</si>
  <si>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</si>
  <si>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</si>
  <si>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</si>
  <si>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</si>
  <si>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</si>
  <si>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</si>
  <si>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</si>
  <si>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</si>
  <si>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</si>
  <si>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</si>
  <si>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</si>
  <si>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</si>
  <si>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</si>
  <si>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</si>
  <si>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</si>
  <si>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</si>
  <si>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</si>
  <si>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</si>
  <si>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</si>
  <si>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</si>
  <si>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</si>
  <si>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</si>
  <si>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</si>
  <si>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</si>
  <si>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</si>
  <si>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</si>
  <si>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</si>
  <si>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</si>
  <si>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</si>
  <si>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</si>
  <si>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</si>
  <si>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</si>
  <si>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</si>
  <si>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</si>
  <si>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</si>
  <si>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</si>
  <si>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</si>
  <si>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</si>
  <si>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</si>
  <si>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</si>
  <si>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</si>
  <si>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</si>
  <si>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</si>
  <si>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</si>
  <si>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</si>
  <si>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</si>
  <si>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</si>
  <si>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</si>
  <si>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</si>
  <si>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</si>
  <si>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</si>
  <si>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</si>
  <si>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</si>
  <si>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</si>
  <si>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</si>
  <si>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</si>
  <si>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</si>
  <si>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</si>
  <si>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</si>
  <si>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</si>
  <si>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</si>
  <si>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</si>
  <si>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</si>
  <si>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</si>
  <si>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</si>
  <si>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</si>
  <si>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</si>
  <si>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</si>
  <si>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</si>
  <si>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</si>
  <si>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</si>
  <si>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</si>
  <si>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</si>
  <si>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</si>
  <si>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</si>
  <si>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</si>
  <si>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</si>
  <si>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</si>
  <si>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</si>
  <si>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</si>
  <si>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</si>
  <si>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</si>
  <si>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</si>
  <si>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</si>
  <si>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</si>
  <si>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</si>
  <si>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</si>
  <si>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</si>
  <si>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</si>
  <si>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</si>
  <si>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</si>
  <si>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</si>
  <si>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</si>
  <si>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</si>
  <si>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</si>
  <si>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</si>
  <si>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</si>
  <si>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</si>
  <si>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</si>
  <si>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</si>
  <si>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</si>
  <si>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</si>
  <si>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</si>
  <si>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</si>
  <si>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</si>
  <si>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</si>
  <si>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</si>
  <si>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</si>
  <si>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</si>
  <si>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</si>
  <si>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</si>
  <si>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</si>
  <si>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</si>
  <si>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</si>
  <si>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</si>
  <si>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</si>
  <si>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</si>
  <si>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</si>
  <si>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</si>
  <si>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</si>
  <si>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</si>
  <si>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</si>
  <si>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</si>
  <si>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</si>
  <si>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</si>
  <si>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</si>
  <si>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</si>
  <si>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</si>
  <si>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</si>
  <si>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</si>
  <si>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</si>
  <si>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</si>
  <si>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</si>
  <si>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</si>
  <si>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</si>
  <si>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</si>
  <si>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</si>
  <si>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</si>
  <si>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</si>
  <si>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</si>
  <si>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</si>
  <si>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</si>
  <si>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</si>
  <si>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</si>
  <si>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</si>
  <si>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</si>
  <si>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</si>
  <si>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</si>
  <si>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</si>
  <si>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</si>
  <si>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</si>
  <si>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</si>
  <si>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</si>
  <si>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</si>
  <si>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</si>
  <si>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</si>
  <si>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</si>
  <si>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</si>
  <si>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</si>
  <si>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</si>
  <si>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</si>
  <si>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</si>
  <si>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</si>
  <si>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</si>
  <si>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</si>
  <si>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</si>
  <si>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</si>
  <si>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</si>
  <si>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</si>
  <si>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</si>
  <si>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</si>
  <si>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</si>
  <si>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</si>
  <si>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</si>
  <si>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</si>
  <si>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</si>
  <si>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</si>
  <si>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</si>
  <si>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</si>
  <si>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</si>
  <si>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</si>
  <si>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</si>
  <si>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</si>
  <si>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</si>
  <si>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</si>
  <si>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</si>
  <si>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</si>
  <si>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</si>
  <si>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</si>
  <si>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</si>
  <si>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</si>
  <si>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</si>
  <si>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</si>
  <si>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</si>
  <si>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</si>
  <si>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</si>
  <si>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</si>
  <si>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</si>
  <si>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</si>
  <si>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</si>
  <si>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</si>
  <si>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</si>
  <si>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</si>
  <si>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</si>
  <si>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</si>
  <si>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</si>
  <si>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</si>
  <si>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</si>
  <si>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</si>
  <si>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</si>
  <si>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</si>
  <si>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</si>
  <si>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</si>
  <si>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</si>
  <si>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</si>
  <si>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</si>
  <si>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</si>
  <si>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</si>
  <si>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</si>
  <si>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</si>
  <si>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</si>
  <si>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</si>
  <si>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</si>
  <si>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</si>
  <si>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</si>
  <si>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</si>
  <si>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</si>
  <si>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</si>
  <si>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</si>
  <si>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</si>
  <si>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</si>
  <si>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</si>
  <si>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</si>
  <si>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</si>
  <si>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</si>
  <si>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</si>
  <si>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</si>
  <si>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</si>
  <si>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</si>
  <si>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</si>
  <si>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</si>
  <si>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</si>
  <si>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</si>
  <si>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</si>
  <si>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</si>
  <si>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</si>
  <si>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</si>
  <si>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</si>
  <si>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</si>
  <si>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</si>
  <si>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</si>
  <si>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</si>
  <si>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</si>
  <si>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</si>
  <si>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</si>
  <si>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</si>
  <si>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</si>
  <si>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</si>
  <si>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</si>
  <si>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</si>
  <si>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</si>
  <si>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</si>
  <si>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</si>
  <si>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</si>
  <si>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</si>
  <si>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</si>
  <si>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</si>
  <si>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</si>
  <si>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</si>
  <si>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</si>
  <si>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</si>
  <si>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</si>
  <si>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</si>
  <si>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</si>
  <si>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</si>
  <si>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</si>
  <si>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</si>
  <si>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</si>
  <si>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</si>
  <si>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</si>
  <si>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</si>
  <si>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</si>
  <si>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</si>
  <si>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</si>
  <si>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</si>
  <si>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</si>
  <si>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</si>
  <si>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</si>
  <si>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</si>
  <si>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</si>
  <si>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</si>
  <si>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</si>
  <si>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</si>
  <si>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</si>
  <si>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</si>
  <si>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</si>
  <si>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</si>
  <si>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</si>
  <si>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</si>
  <si>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</si>
  <si>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</si>
  <si>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</si>
  <si>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</si>
  <si>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</si>
  <si>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</si>
  <si>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</si>
  <si>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</si>
  <si>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</si>
  <si>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</si>
  <si>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</si>
  <si>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</si>
  <si>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</si>
  <si>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</si>
  <si>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</si>
  <si>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</si>
  <si>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</si>
  <si>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</si>
  <si>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</si>
  <si>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</si>
  <si>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</si>
  <si>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</si>
  <si>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</si>
  <si>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</si>
  <si>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</si>
  <si>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</si>
  <si>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</si>
  <si>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</si>
  <si>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</si>
  <si>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</si>
  <si>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</si>
  <si>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</si>
  <si>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</si>
  <si>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</si>
  <si>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</si>
  <si>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</si>
  <si>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</si>
  <si>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</si>
  <si>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</si>
  <si>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</si>
  <si>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</si>
  <si>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</si>
  <si>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</si>
  <si>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</si>
  <si>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</si>
  <si>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</si>
  <si>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</si>
  <si>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</si>
  <si>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</si>
  <si>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</si>
  <si>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</si>
  <si>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</si>
  <si>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</si>
  <si>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</si>
  <si>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</si>
  <si>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</si>
  <si>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</si>
  <si>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</si>
  <si>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</si>
  <si>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</si>
  <si>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</si>
  <si>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</si>
  <si>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</si>
  <si>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</si>
  <si>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</si>
  <si>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</si>
  <si>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</si>
  <si>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</si>
  <si>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</si>
  <si>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</si>
  <si>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</si>
  <si>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</si>
  <si>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</si>
  <si>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</si>
  <si>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</si>
  <si>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</si>
  <si>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</si>
  <si>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</si>
  <si>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</si>
  <si>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</si>
  <si>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</si>
  <si>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</si>
  <si>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</si>
  <si>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</si>
  <si>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</si>
  <si>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</si>
  <si>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</si>
  <si>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</si>
  <si>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</si>
  <si>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</si>
  <si>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</si>
  <si>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</si>
  <si>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</si>
  <si>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</si>
  <si>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</si>
  <si>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</si>
  <si>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</si>
  <si>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</si>
  <si>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</si>
  <si>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</si>
  <si>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</si>
  <si>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</si>
  <si>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</si>
  <si>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</si>
  <si>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</si>
  <si>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</si>
  <si>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</si>
  <si>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</si>
  <si>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</si>
  <si>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</si>
  <si>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</si>
  <si>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</si>
  <si>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</si>
  <si>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</si>
  <si>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</si>
  <si>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</si>
  <si>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</si>
  <si>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</si>
  <si>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</si>
  <si>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</si>
  <si>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</si>
  <si>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</si>
  <si>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</si>
  <si>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</si>
  <si>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</si>
  <si>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</si>
  <si>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</si>
  <si>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</si>
  <si>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</si>
  <si>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</si>
  <si>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</si>
  <si>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</si>
  <si>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</si>
  <si>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</si>
  <si>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</si>
  <si>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</si>
  <si>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</si>
  <si>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</si>
  <si>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</si>
  <si>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</si>
  <si>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</si>
  <si>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</si>
  <si>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</si>
  <si>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</si>
  <si>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</si>
  <si>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</si>
  <si>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</si>
  <si>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</si>
  <si>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</si>
  <si>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</si>
  <si>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</si>
  <si>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</si>
  <si>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</si>
  <si>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</si>
  <si>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</si>
  <si>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</si>
  <si>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</si>
  <si>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</si>
  <si>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</si>
  <si>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</si>
  <si>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</si>
  <si>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</si>
  <si>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</si>
  <si>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</si>
  <si>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</si>
  <si>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</si>
  <si>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</si>
  <si>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</si>
  <si>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</si>
  <si>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</si>
  <si>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</si>
  <si>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</si>
  <si>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</si>
  <si>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</si>
  <si>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</si>
  <si>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</si>
  <si>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</si>
  <si>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</si>
  <si>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</si>
  <si>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</si>
  <si>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</si>
  <si>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</si>
  <si>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</si>
  <si>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</si>
  <si>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</si>
  <si>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</si>
  <si>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</si>
  <si>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</si>
  <si>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</si>
  <si>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</si>
  <si>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</si>
  <si>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</si>
  <si>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</si>
  <si>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</si>
  <si>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</si>
  <si>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</si>
  <si>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</si>
  <si>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</si>
  <si>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</si>
  <si>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</si>
  <si>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</si>
  <si>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</si>
  <si>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</si>
  <si>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</si>
  <si>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</si>
  <si>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</si>
  <si>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</si>
  <si>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</si>
  <si>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</si>
  <si>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</si>
  <si>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</si>
  <si>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</si>
  <si>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</si>
  <si>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</si>
  <si>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</si>
  <si>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</si>
  <si>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</si>
  <si>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</si>
  <si>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</si>
  <si>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</si>
  <si>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</si>
  <si>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</si>
  <si>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</si>
  <si>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</si>
  <si>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</si>
  <si>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</si>
  <si>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</si>
  <si>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</si>
  <si>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</si>
  <si>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</si>
  <si>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</si>
  <si>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</si>
  <si>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</si>
  <si>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</si>
  <si>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</si>
  <si>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</si>
  <si>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</si>
  <si>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</si>
  <si>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</si>
  <si>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</si>
  <si>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</si>
  <si>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</si>
  <si>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</si>
  <si>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</si>
  <si>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</si>
  <si>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</si>
  <si>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</si>
  <si>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</si>
  <si>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</si>
  <si>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</si>
  <si>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</si>
  <si>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</si>
  <si>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</si>
  <si>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</si>
  <si>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</si>
  <si>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</si>
  <si>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</si>
  <si>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</si>
  <si>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</si>
  <si>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</si>
  <si>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</si>
  <si>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</si>
  <si>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</si>
  <si>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</si>
  <si>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</si>
  <si>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</si>
  <si>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</si>
  <si>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</si>
  <si>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</si>
  <si>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</si>
  <si>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</si>
  <si>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</si>
  <si>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</si>
  <si>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</si>
  <si>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</si>
  <si>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</si>
  <si>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</si>
  <si>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</si>
  <si>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</si>
  <si>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</si>
  <si>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</si>
  <si>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</si>
  <si>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</si>
  <si>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</si>
  <si>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</si>
  <si>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</si>
  <si>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</si>
  <si>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</si>
  <si>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</si>
  <si>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</si>
  <si>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</si>
  <si>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</si>
  <si>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</si>
  <si>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</si>
  <si>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</si>
  <si>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</si>
  <si>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</si>
  <si>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</si>
  <si>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</si>
  <si>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</si>
  <si>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</si>
  <si>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</si>
  <si>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</si>
  <si>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</si>
  <si>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</si>
  <si>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</si>
  <si>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</si>
  <si>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</si>
  <si>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</si>
  <si>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</si>
  <si>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</si>
  <si>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</si>
  <si>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</si>
  <si>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</si>
  <si>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</si>
  <si>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</si>
  <si>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</si>
  <si>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</si>
  <si>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</si>
  <si>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</si>
  <si>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</si>
  <si>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</si>
  <si>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</si>
  <si>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</si>
  <si>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</si>
  <si>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</si>
  <si>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</si>
  <si>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</si>
  <si>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</si>
  <si>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</si>
  <si>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</si>
  <si>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</si>
  <si>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</si>
  <si>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</si>
  <si>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</si>
  <si>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</si>
  <si>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</si>
  <si>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</si>
  <si>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</si>
  <si>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</si>
  <si>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</si>
  <si>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</si>
  <si>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</si>
  <si>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</si>
  <si>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</si>
  <si>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</si>
  <si>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</si>
  <si>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</si>
  <si>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</si>
  <si>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</si>
  <si>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</si>
  <si>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</si>
  <si>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</si>
  <si>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</si>
  <si>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</si>
  <si>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</si>
  <si>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</si>
  <si>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</si>
  <si>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</si>
  <si>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</si>
  <si>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</si>
  <si>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</si>
  <si>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</si>
  <si>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</si>
  <si>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</si>
  <si>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</si>
  <si>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</si>
  <si>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</si>
  <si>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</si>
  <si>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</si>
  <si>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</si>
  <si>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</si>
  <si>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</si>
  <si>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</si>
  <si>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</si>
  <si>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</si>
  <si>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</si>
  <si>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</si>
  <si>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</si>
  <si>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</si>
  <si>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</si>
  <si>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</si>
  <si>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</si>
  <si>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</si>
  <si>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</si>
  <si>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</si>
  <si>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</si>
  <si>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</si>
  <si>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</si>
  <si>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</si>
  <si>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</si>
  <si>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</si>
  <si>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</si>
  <si>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</si>
  <si>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</si>
  <si>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</si>
  <si>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</si>
  <si>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</si>
  <si>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</si>
  <si>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</si>
  <si>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</si>
  <si>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</si>
  <si>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</si>
  <si>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</si>
  <si>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</si>
  <si>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</si>
  <si>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</si>
  <si>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</si>
  <si>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</si>
  <si>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</si>
  <si>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</si>
  <si>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</si>
  <si>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</si>
  <si>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</si>
  <si>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</si>
  <si>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</si>
  <si>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</si>
  <si>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</si>
  <si>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</si>
  <si>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</si>
  <si>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</si>
  <si>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</si>
  <si>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</si>
  <si>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</si>
  <si>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</si>
  <si>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</si>
  <si>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</si>
  <si>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</si>
  <si>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</si>
  <si>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</si>
  <si>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</si>
  <si>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</si>
  <si>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</si>
  <si>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</si>
  <si>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</si>
  <si>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</si>
  <si>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</si>
  <si>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</si>
  <si>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</si>
  <si>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</si>
  <si>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</si>
  <si>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</si>
  <si>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</si>
  <si>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</si>
  <si>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</si>
  <si>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</si>
  <si>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</si>
  <si>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</si>
  <si>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</si>
  <si>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</si>
  <si>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</si>
  <si>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</si>
  <si>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</si>
  <si>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</si>
  <si>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</si>
  <si>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</si>
  <si>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</si>
  <si>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</si>
  <si>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</si>
  <si>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</si>
  <si>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</si>
  <si>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</si>
  <si>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</si>
  <si>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</si>
  <si>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</si>
  <si>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</si>
  <si>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</si>
  <si>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</si>
  <si>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</si>
  <si>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</si>
  <si>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</si>
  <si>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</si>
  <si>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</si>
  <si>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</si>
  <si>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</si>
  <si>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</si>
  <si>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</si>
  <si>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</si>
  <si>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</si>
  <si>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</si>
  <si>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</si>
  <si>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</si>
  <si>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</si>
  <si>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</si>
  <si>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</si>
  <si>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</si>
  <si>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</si>
  <si>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</si>
  <si>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</si>
  <si>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</si>
  <si>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</si>
  <si>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</si>
  <si>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</si>
  <si>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</si>
  <si>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</si>
  <si>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</si>
  <si>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</si>
  <si>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</si>
  <si>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</si>
  <si>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</si>
  <si>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</si>
  <si>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</si>
  <si>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</si>
  <si>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</si>
  <si>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</si>
  <si>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</si>
  <si>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</si>
  <si>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</si>
  <si>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</si>
  <si>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</si>
  <si>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</si>
  <si>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</si>
  <si>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</si>
  <si>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</si>
  <si>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</si>
  <si>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</si>
  <si>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</si>
  <si>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</si>
  <si>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</si>
  <si>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</si>
  <si>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</si>
  <si>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</si>
  <si>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</si>
  <si>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</si>
  <si>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</si>
  <si>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</si>
  <si>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</si>
  <si>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</si>
  <si>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</si>
  <si>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</si>
  <si>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</si>
  <si>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</si>
  <si>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</si>
  <si>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</si>
  <si>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</si>
  <si>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</si>
  <si>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</si>
  <si>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</si>
  <si>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</si>
  <si>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</si>
  <si>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</si>
  <si>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</si>
  <si>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</si>
  <si>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</si>
  <si>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</si>
  <si>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</si>
  <si>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</si>
  <si>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</si>
  <si>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</si>
  <si>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</si>
  <si>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</si>
  <si>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</si>
  <si>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</si>
  <si>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</si>
  <si>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</si>
  <si>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</si>
  <si>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</si>
  <si>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</si>
  <si>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</si>
  <si>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</si>
  <si>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</si>
  <si>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</si>
  <si>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</si>
  <si>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</si>
  <si>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</si>
  <si>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</si>
  <si>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</si>
  <si>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</si>
  <si>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</si>
  <si>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</si>
  <si>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</si>
  <si>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</si>
  <si>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</si>
  <si>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</si>
  <si>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</si>
  <si>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</si>
  <si>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</si>
  <si>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</si>
  <si>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</si>
  <si>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</si>
  <si>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</si>
  <si>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</si>
  <si>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</si>
  <si>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</si>
  <si>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</si>
  <si>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</si>
  <si>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</si>
  <si>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</si>
  <si>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</si>
  <si>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</si>
  <si>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</si>
  <si>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</si>
  <si>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</si>
  <si>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</si>
  <si>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</si>
  <si>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</si>
  <si>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</si>
  <si>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</si>
  <si>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</si>
  <si>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</si>
  <si>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</si>
  <si>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</si>
  <si>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</si>
  <si>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</si>
  <si>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</si>
  <si>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</si>
  <si>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</si>
  <si>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</si>
  <si>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</si>
  <si>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</si>
  <si>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</si>
  <si>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</si>
  <si>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</si>
  <si>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</si>
  <si>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</si>
  <si>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</si>
  <si>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</si>
  <si>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</si>
  <si>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</si>
  <si>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</si>
  <si>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</si>
  <si>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</si>
  <si>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</si>
  <si>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</si>
  <si>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</si>
  <si>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</si>
  <si>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</si>
  <si>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</si>
  <si>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</si>
  <si>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</si>
  <si>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</si>
  <si>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</si>
  <si>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</si>
  <si>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</si>
  <si>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</si>
  <si>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</si>
  <si>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</si>
  <si>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</si>
  <si>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</si>
  <si>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</si>
  <si>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</si>
  <si>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</si>
  <si>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</si>
  <si>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</si>
  <si>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</si>
  <si>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</si>
  <si>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</si>
  <si>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</si>
  <si>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</si>
  <si>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</si>
  <si>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</si>
  <si>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</si>
  <si>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</si>
  <si>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</si>
  <si>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</si>
  <si>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</si>
  <si>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</si>
  <si>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</si>
  <si>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</si>
  <si>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</si>
  <si>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</si>
  <si>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</si>
  <si>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</si>
  <si>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</si>
  <si>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</si>
  <si>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</si>
  <si>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</si>
  <si>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</si>
  <si>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</si>
  <si>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</si>
  <si>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</si>
  <si>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</si>
  <si>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</si>
  <si>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</si>
  <si>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</si>
  <si>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</si>
  <si>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</si>
  <si>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</si>
  <si>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</si>
  <si>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</si>
  <si>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</si>
  <si>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</si>
  <si>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</si>
  <si>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</si>
  <si>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</si>
  <si>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</si>
  <si>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</si>
  <si>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</si>
  <si>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</si>
  <si>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</si>
  <si>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</si>
  <si>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</si>
  <si>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</si>
  <si>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</si>
  <si>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</si>
  <si>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</si>
  <si>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</si>
  <si>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</si>
  <si>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</si>
  <si>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</si>
  <si>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</si>
  <si>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</si>
  <si>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</si>
  <si>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</si>
  <si>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</si>
  <si>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</si>
  <si>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</si>
  <si>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</si>
  <si>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</si>
  <si>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</si>
  <si>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</si>
  <si>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</si>
  <si>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</si>
  <si>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</si>
  <si>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</si>
  <si>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</si>
  <si>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</si>
  <si>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</si>
  <si>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</si>
  <si>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</si>
  <si>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</si>
  <si>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</si>
  <si>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</si>
  <si>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</si>
  <si>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</si>
  <si>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</si>
  <si>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</si>
  <si>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</si>
  <si>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</si>
  <si>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</si>
  <si>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</si>
  <si>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</si>
  <si>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</si>
  <si>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</si>
  <si>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</si>
  <si>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</si>
  <si>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</si>
  <si>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</si>
  <si>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</si>
  <si>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</si>
  <si>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</si>
  <si>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</si>
  <si>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</si>
  <si>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</si>
  <si>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</si>
  <si>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</si>
  <si>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</si>
  <si>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</si>
  <si>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</si>
  <si>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</si>
  <si>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</si>
  <si>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</si>
  <si>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</si>
  <si>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</si>
  <si>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</si>
  <si>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</si>
  <si>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</si>
  <si>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</si>
  <si>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</si>
  <si>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</si>
  <si>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</si>
  <si>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</si>
  <si>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</si>
  <si>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</si>
  <si>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</si>
  <si>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</si>
  <si>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</si>
  <si>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</si>
  <si>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</si>
  <si>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</si>
  <si>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</si>
  <si>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</si>
  <si>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</si>
  <si>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</si>
  <si>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</si>
  <si>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</si>
  <si>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</si>
  <si>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</si>
  <si>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</si>
  <si>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</si>
  <si>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</si>
  <si>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</si>
  <si>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</si>
  <si>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</si>
  <si>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</si>
  <si>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</si>
  <si>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</si>
  <si>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</si>
  <si>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</si>
  <si>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</si>
  <si>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</si>
  <si>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</si>
  <si>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</si>
  <si>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</si>
  <si>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</si>
  <si>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</si>
  <si>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</si>
  <si>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</si>
  <si>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</si>
  <si>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</si>
  <si>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</si>
  <si>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</si>
  <si>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</si>
  <si>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</si>
  <si>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</si>
  <si>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</si>
  <si>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</si>
  <si>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</si>
  <si>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</si>
  <si>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</si>
  <si>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</si>
  <si>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</si>
  <si>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</si>
  <si>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</si>
  <si>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</si>
  <si>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</si>
  <si>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</si>
  <si>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</si>
  <si>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</si>
  <si>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</si>
  <si>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</si>
  <si>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</si>
  <si>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</si>
  <si>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</si>
  <si>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</si>
  <si>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</si>
  <si>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</si>
  <si>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</si>
  <si>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</si>
  <si>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</si>
  <si>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</si>
  <si>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</si>
  <si>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</si>
  <si>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</si>
  <si>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</si>
  <si>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</si>
  <si>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</si>
  <si>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</si>
  <si>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</si>
  <si>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</si>
  <si>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</si>
  <si>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</si>
  <si>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</si>
  <si>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</si>
  <si>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</si>
  <si>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</si>
  <si>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</si>
  <si>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</si>
  <si>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</si>
  <si>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</si>
  <si>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</si>
  <si>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</si>
  <si>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</si>
  <si>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</si>
  <si>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</si>
  <si>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</si>
  <si>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</si>
  <si>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</si>
  <si>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</si>
  <si>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</si>
  <si>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</si>
  <si>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</si>
  <si>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</si>
  <si>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</si>
  <si>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</si>
  <si>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</si>
  <si>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</si>
  <si>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</si>
  <si>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</si>
  <si>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</si>
  <si>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</si>
  <si>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</si>
  <si>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</si>
  <si>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</si>
  <si>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</si>
  <si>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</si>
  <si>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</si>
  <si>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</si>
  <si>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</si>
  <si>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</si>
  <si>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</si>
  <si>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</si>
  <si>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</si>
  <si>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</si>
  <si>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</si>
  <si>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</si>
  <si>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</si>
  <si>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</si>
  <si>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</si>
  <si>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</si>
  <si>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</si>
  <si>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</si>
  <si>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</si>
  <si>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</si>
  <si>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</si>
  <si>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</si>
  <si>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</si>
  <si>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</si>
  <si>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</si>
  <si>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</si>
  <si>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</si>
  <si>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</si>
  <si>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</si>
  <si>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</si>
  <si>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</si>
  <si>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</si>
  <si>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</si>
  <si>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</si>
  <si>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</si>
  <si>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</si>
  <si>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</si>
  <si>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</si>
  <si>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</si>
  <si>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</si>
  <si>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</si>
  <si>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</si>
  <si>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</si>
  <si>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</si>
  <si>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</si>
  <si>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</si>
  <si>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</si>
  <si>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</si>
  <si>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</si>
  <si>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</si>
  <si>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</si>
  <si>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</si>
  <si>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</si>
  <si>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</si>
  <si>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</si>
  <si>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</si>
  <si>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</si>
  <si>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</si>
  <si>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</si>
  <si>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</si>
  <si>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</si>
  <si>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</si>
  <si>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</si>
  <si>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</si>
  <si>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</si>
  <si>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</si>
  <si>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</si>
  <si>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</si>
  <si>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</si>
  <si>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</si>
  <si>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</si>
  <si>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</si>
  <si>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</si>
  <si>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</si>
  <si>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</si>
  <si>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</si>
  <si>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</si>
  <si>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</si>
  <si>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</si>
  <si>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</si>
  <si>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</si>
  <si>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</si>
  <si>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</si>
  <si>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</si>
  <si>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</si>
  <si>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</si>
  <si>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</si>
  <si>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</si>
  <si>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</si>
  <si>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</si>
  <si>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</si>
  <si>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</si>
  <si>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</si>
  <si>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</si>
  <si>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</si>
  <si>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</si>
  <si>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</si>
  <si>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</si>
  <si>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</si>
  <si>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</si>
  <si>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</si>
  <si>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</si>
  <si>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</si>
  <si>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</si>
  <si>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</si>
  <si>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</si>
  <si>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</si>
  <si>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</si>
  <si>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</si>
  <si>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</si>
  <si>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</si>
  <si>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</si>
  <si>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</si>
  <si>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</si>
  <si>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</si>
  <si>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</si>
  <si>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</si>
  <si>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</si>
  <si>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</si>
  <si>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</si>
  <si>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</si>
  <si>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</si>
  <si>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</si>
  <si>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</si>
  <si>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</si>
  <si>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</si>
  <si>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</si>
  <si>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</si>
  <si>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</si>
  <si>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</si>
  <si>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</si>
  <si>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</si>
  <si>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</si>
  <si>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</si>
  <si>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</si>
  <si>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</si>
  <si>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</si>
  <si>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</si>
  <si>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</si>
  <si>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</si>
  <si>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</si>
  <si>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</si>
  <si>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</si>
  <si>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</si>
  <si>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</si>
  <si>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</si>
  <si>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</si>
  <si>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</si>
  <si>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</si>
  <si>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</si>
  <si>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</si>
  <si>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</si>
  <si>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</si>
  <si>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</si>
  <si>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</si>
  <si>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</si>
  <si>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</si>
  <si>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</si>
  <si>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</si>
  <si>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</si>
  <si>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</si>
  <si>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</si>
  <si>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</si>
  <si>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</si>
  <si>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</si>
  <si>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</si>
  <si>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</si>
  <si>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</si>
  <si>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</si>
  <si>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</si>
  <si>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</si>
  <si>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</si>
  <si>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</si>
  <si>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</si>
  <si>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</si>
  <si>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</si>
  <si>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</si>
  <si>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</si>
  <si>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</si>
  <si>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</si>
  <si>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</si>
  <si>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</si>
  <si>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</si>
  <si>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</si>
  <si>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</si>
  <si>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</si>
  <si>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</si>
  <si>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</si>
  <si>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</si>
  <si>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</si>
  <si>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</si>
  <si>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</si>
  <si>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</si>
  <si>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</si>
  <si>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</si>
  <si>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</si>
  <si>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</si>
  <si>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</si>
  <si>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</si>
  <si>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</si>
  <si>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</si>
  <si>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</si>
  <si>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</si>
  <si>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</si>
  <si>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</si>
  <si>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</si>
  <si>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</si>
  <si>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</si>
  <si>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</si>
  <si>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</si>
  <si>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</si>
  <si>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</si>
  <si>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</si>
  <si>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</si>
  <si>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</si>
  <si>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</si>
  <si>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</si>
  <si>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</si>
  <si>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</si>
  <si>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</si>
  <si>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</si>
  <si>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</si>
  <si>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</si>
  <si>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</si>
  <si>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</si>
  <si>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</si>
  <si>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</si>
  <si>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</si>
  <si>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</si>
  <si>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</si>
  <si>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</si>
  <si>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</si>
  <si>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</si>
  <si>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</si>
  <si>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</si>
  <si>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</si>
  <si>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</si>
  <si>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</si>
  <si>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</si>
  <si>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</si>
  <si>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</si>
  <si>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</si>
  <si>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</si>
  <si>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</si>
  <si>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</si>
  <si>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</si>
  <si>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</si>
  <si>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</si>
  <si>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</si>
  <si>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</si>
  <si>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</si>
  <si>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</si>
  <si>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</si>
  <si>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</si>
  <si>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</si>
  <si>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</si>
  <si>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</si>
  <si>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</si>
  <si>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</si>
  <si>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</si>
  <si>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</si>
  <si>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</si>
  <si>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</si>
  <si>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</si>
  <si>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</si>
  <si>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</si>
  <si>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</si>
  <si>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</si>
  <si>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</si>
  <si>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</si>
  <si>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</si>
  <si>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</si>
  <si>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</si>
  <si>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</si>
  <si>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</si>
  <si>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</si>
  <si>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</si>
  <si>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</si>
  <si>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</si>
  <si>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</si>
  <si>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</si>
  <si>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</si>
  <si>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</si>
  <si>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</si>
  <si>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</si>
  <si>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</si>
  <si>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</si>
  <si>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</si>
  <si>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</si>
  <si>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</si>
  <si>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</si>
  <si>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</si>
  <si>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</si>
  <si>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</si>
  <si>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</si>
  <si>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</si>
  <si>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</si>
  <si>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</si>
  <si>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</si>
  <si>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</si>
  <si>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</si>
  <si>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</si>
  <si>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</si>
  <si>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</si>
  <si>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</si>
  <si>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</si>
  <si>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</si>
  <si>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</si>
  <si>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</si>
  <si>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</si>
  <si>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</si>
  <si>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</si>
  <si>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</si>
  <si>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</si>
  <si>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</si>
  <si>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</si>
  <si>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</si>
  <si>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</si>
  <si>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</si>
  <si>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</si>
  <si>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</si>
  <si>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</si>
  <si>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</si>
  <si>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</si>
  <si>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</si>
  <si>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</si>
  <si>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</si>
  <si>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</si>
  <si>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</si>
  <si>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</si>
  <si>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</si>
  <si>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</si>
  <si>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</si>
  <si>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</si>
  <si>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</si>
  <si>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</si>
  <si>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</si>
  <si>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</si>
  <si>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</si>
  <si>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</si>
  <si>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</si>
  <si>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</si>
  <si>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</si>
  <si>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</si>
  <si>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</si>
  <si>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</si>
  <si>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</si>
  <si>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</si>
  <si>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</si>
  <si>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</si>
  <si>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</si>
  <si>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</si>
  <si>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</si>
  <si>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</si>
  <si>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</si>
  <si>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</si>
  <si>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</si>
  <si>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</si>
  <si>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</si>
  <si>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</si>
  <si>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</si>
  <si>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</si>
  <si>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</si>
  <si>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</si>
  <si>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</si>
  <si>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</si>
  <si>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</si>
  <si>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</si>
  <si>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</si>
  <si>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</si>
  <si>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</si>
  <si>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</si>
  <si>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</si>
  <si>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</si>
  <si>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</si>
  <si>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</si>
  <si>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</si>
  <si>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</si>
  <si>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</si>
  <si>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</si>
  <si>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</si>
  <si>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</si>
  <si>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</si>
  <si>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</si>
  <si>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</si>
  <si>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</si>
  <si>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</si>
  <si>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</si>
  <si>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</si>
  <si>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</si>
  <si>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</si>
  <si>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</si>
  <si>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</si>
  <si>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</si>
  <si>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</si>
  <si>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</si>
  <si>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</si>
  <si>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</si>
  <si>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</si>
  <si>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</si>
  <si>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</si>
  <si>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</si>
  <si>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</si>
  <si>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</si>
  <si>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</si>
  <si>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</si>
  <si>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</si>
  <si>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</si>
  <si>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</si>
  <si>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</si>
  <si>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</si>
  <si>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</si>
  <si>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</si>
  <si>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</si>
  <si>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</si>
  <si>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</si>
  <si>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</si>
  <si>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</si>
  <si>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</si>
  <si>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</si>
  <si>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</si>
  <si>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</si>
  <si>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</si>
  <si>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</si>
  <si>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</si>
  <si>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</si>
  <si>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</si>
  <si>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</si>
  <si>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</si>
  <si>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</si>
  <si>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</si>
  <si>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</si>
  <si>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</si>
  <si>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</si>
  <si>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</si>
  <si>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</si>
  <si>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</si>
  <si>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</si>
  <si>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</si>
  <si>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</si>
  <si>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</si>
  <si>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</si>
  <si>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</si>
  <si>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</si>
  <si>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</si>
  <si>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</si>
  <si>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</si>
  <si>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</si>
  <si>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</si>
  <si>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</si>
  <si>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</si>
  <si>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</si>
  <si>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</si>
  <si>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</si>
  <si>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</si>
  <si>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</si>
  <si>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</si>
  <si>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</si>
  <si>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</si>
  <si>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</si>
  <si>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</si>
  <si>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</si>
  <si>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</si>
  <si>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</si>
  <si>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</si>
  <si>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</si>
  <si>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</si>
  <si>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</si>
  <si>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</si>
  <si>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</si>
  <si>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</si>
  <si>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</si>
  <si>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</si>
  <si>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</si>
  <si>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</si>
  <si>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</si>
  <si>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</si>
  <si>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</si>
  <si>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</si>
  <si>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</si>
  <si>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</si>
  <si>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</si>
  <si>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</si>
  <si>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</si>
  <si>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</si>
  <si>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</si>
  <si>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</si>
  <si>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</si>
  <si>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</si>
  <si>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</si>
  <si>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</si>
  <si>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</si>
  <si>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</si>
  <si>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</si>
  <si>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</si>
  <si>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</si>
  <si>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</si>
  <si>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</si>
  <si>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</si>
  <si>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</si>
  <si>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</si>
  <si>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</si>
  <si>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</si>
  <si>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</si>
  <si>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</si>
  <si>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</si>
  <si>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</si>
  <si>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</si>
  <si>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</si>
  <si>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</si>
  <si>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</si>
  <si>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</si>
  <si>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</si>
  <si>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</si>
  <si>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</si>
  <si>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</si>
  <si>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</si>
  <si>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</si>
  <si>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</si>
  <si>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</si>
  <si>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</si>
  <si>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</si>
  <si>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</si>
  <si>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</si>
  <si>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</si>
  <si>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</si>
  <si>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</si>
  <si>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</si>
  <si>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</si>
  <si>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</si>
  <si>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</si>
  <si>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</si>
  <si>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</si>
  <si>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</si>
  <si>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</si>
  <si>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</si>
  <si>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</si>
  <si>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</si>
  <si>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</si>
  <si>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</si>
  <si>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</si>
  <si>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</si>
  <si>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</si>
  <si>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</si>
  <si>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</si>
  <si>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</si>
  <si>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</si>
  <si>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</si>
  <si>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</si>
  <si>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</si>
  <si>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</si>
  <si>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</si>
  <si>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</si>
  <si>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</si>
  <si>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</si>
  <si>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</si>
  <si>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</si>
  <si>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</si>
  <si>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</si>
  <si>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</si>
  <si>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</si>
  <si>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</si>
  <si>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</si>
  <si>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</si>
  <si>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</si>
  <si>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</si>
  <si>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</si>
  <si>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</si>
  <si>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</si>
  <si>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</si>
  <si>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</si>
  <si>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</si>
  <si>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</si>
  <si>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</si>
  <si>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</si>
  <si>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</si>
  <si>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</si>
  <si>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</si>
  <si>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</si>
  <si>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</si>
  <si>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</si>
  <si>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</si>
  <si>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</si>
  <si>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</si>
  <si>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</si>
  <si>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</si>
  <si>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</si>
  <si>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</si>
  <si>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</si>
  <si>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</si>
  <si>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</si>
  <si>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</si>
  <si>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</si>
  <si>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</si>
  <si>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</si>
  <si>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</si>
  <si>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</si>
  <si>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</si>
  <si>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</si>
  <si>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</si>
  <si>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</si>
  <si>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</si>
  <si>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</si>
  <si>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</si>
  <si>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</si>
  <si>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</si>
  <si>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</si>
  <si>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</si>
  <si>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</si>
  <si>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</si>
  <si>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</si>
  <si>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</si>
  <si>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</si>
  <si>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</si>
  <si>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</si>
  <si>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</si>
  <si>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</si>
  <si>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</si>
  <si>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</si>
  <si>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</si>
  <si>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</si>
  <si>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</si>
  <si>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</si>
  <si>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</si>
  <si>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</si>
  <si>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</si>
  <si>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</si>
  <si>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</si>
  <si>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</si>
  <si>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</si>
  <si>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</si>
  <si>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</si>
  <si>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</si>
  <si>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</si>
  <si>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</si>
  <si>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</si>
  <si>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</si>
  <si>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</si>
  <si>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</si>
  <si>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</si>
  <si>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</si>
  <si>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</si>
  <si>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</si>
  <si>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</si>
  <si>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</si>
  <si>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</si>
  <si>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</si>
  <si>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</si>
  <si>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</si>
  <si>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</si>
  <si>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</si>
  <si>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</si>
  <si>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</si>
  <si>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</si>
  <si>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</si>
  <si>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</si>
  <si>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</si>
  <si>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</si>
  <si>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</si>
  <si>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</si>
  <si>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</si>
  <si>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</si>
  <si>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</si>
  <si>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</si>
  <si>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</si>
  <si>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</si>
  <si>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</si>
  <si>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</si>
  <si>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</si>
  <si>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</si>
  <si>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</si>
  <si>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</si>
  <si>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</si>
  <si>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</si>
  <si>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</si>
  <si>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</si>
  <si>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</si>
  <si>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</si>
  <si>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</si>
  <si>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</si>
  <si>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</si>
  <si>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</si>
  <si>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</si>
  <si>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</si>
  <si>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</si>
  <si>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</si>
  <si>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</si>
  <si>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</si>
  <si>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</si>
  <si>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</si>
  <si>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</si>
  <si>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</si>
  <si>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</si>
  <si>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</si>
  <si>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</si>
  <si>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</si>
  <si>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</si>
  <si>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</si>
  <si>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</si>
  <si>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</si>
  <si>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</si>
  <si>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</si>
  <si>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</si>
  <si>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</si>
  <si>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</si>
  <si>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</si>
  <si>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</si>
  <si>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</si>
  <si>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</si>
  <si>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</si>
  <si>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</si>
  <si>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</si>
  <si>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</si>
  <si>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</si>
  <si>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</si>
  <si>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</si>
  <si>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</si>
  <si>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</si>
  <si>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</si>
  <si>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</si>
  <si>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</si>
  <si>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</si>
  <si>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</si>
  <si>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</si>
  <si>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</si>
  <si>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</si>
  <si>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</si>
  <si>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</si>
  <si>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</si>
  <si>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</si>
  <si>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</si>
  <si>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</si>
  <si>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</si>
  <si>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</si>
  <si>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</si>
  <si>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</si>
  <si>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</si>
  <si>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</si>
  <si>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</si>
  <si>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</si>
  <si>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</si>
  <si>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</si>
  <si>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</si>
  <si>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</si>
  <si>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</si>
  <si>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</si>
  <si>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</si>
  <si>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</si>
  <si>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</si>
  <si>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</si>
  <si>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</si>
  <si>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</si>
  <si>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</si>
  <si>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</si>
  <si>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</si>
  <si>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</si>
  <si>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</si>
  <si>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</si>
  <si>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</si>
  <si>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</si>
  <si>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</si>
  <si>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</si>
  <si>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</si>
  <si>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</si>
  <si>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</si>
  <si>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</si>
  <si>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</si>
  <si>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</si>
  <si>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</si>
  <si>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</si>
  <si>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</si>
  <si>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</si>
  <si>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</si>
  <si>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</si>
  <si>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</si>
  <si>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</si>
  <si>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</si>
  <si>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</si>
  <si>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</si>
  <si>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</si>
  <si>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</si>
  <si>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</si>
  <si>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</si>
  <si>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</si>
  <si>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</si>
  <si>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</si>
  <si>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</si>
  <si>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</si>
  <si>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</si>
  <si>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</si>
  <si>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</si>
  <si>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</si>
  <si>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</si>
  <si>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</si>
  <si>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</si>
  <si>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</si>
  <si>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</si>
  <si>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</si>
  <si>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</si>
  <si>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</si>
  <si>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</si>
  <si>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</si>
  <si>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</si>
  <si>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</si>
  <si>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</si>
  <si>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</si>
  <si>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</si>
  <si>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</si>
  <si>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</si>
  <si>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</si>
  <si>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</si>
  <si>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</si>
  <si>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</si>
  <si>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</si>
  <si>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</si>
  <si>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</si>
  <si>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</si>
  <si>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</si>
  <si>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</si>
  <si>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</si>
  <si>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</si>
  <si>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</si>
  <si>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</si>
  <si>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</si>
  <si>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</si>
  <si>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</si>
  <si>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</si>
  <si>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</si>
  <si>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</si>
  <si>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</si>
  <si>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</si>
  <si>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</si>
  <si>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</si>
  <si>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</si>
  <si>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</si>
  <si>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</si>
  <si>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</si>
  <si>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</si>
  <si>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</si>
  <si>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</si>
  <si>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</si>
  <si>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</si>
  <si>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</si>
  <si>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</si>
  <si>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</si>
  <si>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</si>
  <si>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</si>
  <si>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</si>
  <si>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</si>
  <si>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</si>
  <si>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</si>
  <si>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</si>
  <si>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</si>
  <si>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</si>
  <si>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</si>
  <si>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</si>
  <si>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</si>
  <si>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</si>
  <si>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</si>
  <si>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</si>
  <si>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</si>
  <si>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</si>
  <si>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</si>
  <si>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</si>
  <si>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</si>
  <si>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</si>
  <si>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</si>
  <si>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</si>
  <si>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</si>
  <si>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</si>
  <si>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</si>
  <si>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</si>
  <si>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</si>
  <si>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</si>
  <si>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</si>
  <si>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</si>
  <si>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</si>
  <si>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</si>
  <si>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</si>
  <si>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</si>
  <si>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</si>
  <si>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</si>
  <si>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</si>
  <si>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</si>
  <si>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</si>
  <si>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</si>
  <si>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</si>
  <si>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</si>
  <si>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</si>
  <si>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</si>
  <si>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</si>
  <si>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</si>
  <si>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</si>
  <si>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</si>
  <si>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</si>
  <si>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</si>
  <si>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</si>
  <si>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</si>
  <si>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</si>
  <si>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</si>
  <si>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</si>
  <si>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</si>
  <si>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</si>
  <si>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</si>
  <si>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</si>
  <si>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</si>
  <si>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</si>
  <si>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</si>
  <si>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</si>
  <si>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</si>
  <si>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</si>
  <si>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</si>
  <si>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</si>
  <si>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</si>
  <si>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</si>
  <si>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</si>
  <si>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</si>
  <si>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</si>
  <si>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</si>
  <si>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</si>
  <si>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</si>
  <si>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</si>
  <si>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</si>
  <si>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</si>
  <si>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</si>
  <si>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</si>
  <si>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</si>
  <si>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</si>
  <si>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</si>
  <si>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</si>
  <si>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</si>
  <si>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</si>
  <si>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</si>
  <si>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</si>
  <si>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</si>
  <si>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</si>
  <si>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</si>
  <si>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</si>
  <si>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</si>
  <si>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</si>
  <si>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</si>
  <si>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</si>
  <si>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</si>
  <si>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</si>
  <si>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</si>
  <si>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</si>
  <si>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</si>
  <si>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</si>
  <si>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</si>
  <si>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</si>
  <si>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</si>
  <si>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</si>
  <si>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</si>
  <si>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</si>
  <si>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</si>
  <si>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</si>
  <si>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</si>
  <si>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</si>
  <si>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</si>
  <si>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</si>
  <si>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</si>
  <si>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</si>
  <si>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</si>
  <si>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</si>
  <si>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</si>
  <si>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</si>
  <si>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</si>
  <si>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</si>
  <si>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</si>
  <si>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</si>
  <si>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</si>
  <si>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</si>
  <si>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</si>
  <si>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</si>
  <si>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</si>
  <si>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</si>
  <si>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</si>
  <si>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</si>
  <si>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</si>
  <si>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</si>
  <si>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</si>
  <si>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</si>
  <si>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</si>
  <si>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</si>
  <si>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</si>
  <si>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</si>
  <si>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</si>
  <si>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</si>
  <si>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</si>
  <si>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</si>
  <si>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</si>
  <si>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</si>
  <si>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</si>
  <si>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</si>
  <si>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</si>
  <si>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</si>
  <si>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</si>
  <si>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</si>
  <si>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</si>
  <si>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</si>
  <si>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</si>
  <si>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</si>
  <si>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</si>
  <si>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</si>
  <si>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</si>
  <si>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</si>
  <si>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</si>
  <si>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</si>
  <si>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</si>
  <si>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</si>
  <si>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</si>
  <si>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</si>
  <si>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</si>
  <si>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</si>
  <si>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</si>
  <si>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</si>
  <si>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</si>
  <si>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</si>
  <si>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</si>
  <si>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</si>
  <si>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</si>
  <si>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</si>
  <si>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</si>
  <si>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</si>
  <si>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</si>
  <si>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</si>
  <si>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</si>
  <si>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</si>
  <si>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</si>
  <si>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</si>
  <si>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</si>
  <si>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</si>
  <si>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</si>
  <si>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</si>
  <si>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</si>
  <si>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</si>
  <si>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</si>
  <si>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</si>
  <si>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</si>
  <si>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</si>
  <si>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</si>
  <si>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</si>
  <si>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</si>
  <si>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</si>
  <si>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</si>
  <si>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</si>
  <si>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</si>
  <si>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</si>
  <si>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</si>
  <si>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</si>
  <si>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</si>
  <si>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</si>
  <si>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</si>
  <si>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</si>
  <si>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</si>
  <si>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</si>
  <si>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</si>
  <si>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</si>
  <si>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</si>
  <si>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</si>
  <si>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</si>
  <si>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</si>
  <si>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</si>
  <si>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</si>
  <si>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</si>
  <si>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</si>
  <si>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</si>
  <si>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</si>
  <si>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</si>
  <si>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</si>
  <si>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</si>
  <si>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</si>
  <si>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</si>
  <si>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</si>
  <si>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</si>
  <si>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</si>
  <si>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</si>
  <si>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</si>
  <si>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</si>
  <si>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</si>
  <si>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</si>
  <si>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</si>
  <si>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</si>
  <si>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</si>
  <si>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</si>
  <si>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</si>
  <si>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</si>
  <si>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</si>
  <si>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</si>
  <si>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</si>
  <si>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</si>
  <si>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</si>
  <si>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</si>
  <si>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</si>
  <si>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</si>
  <si>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</si>
  <si>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</si>
  <si>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</si>
  <si>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</si>
  <si>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</si>
  <si>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</si>
  <si>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</si>
  <si>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</si>
  <si>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</si>
  <si>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</si>
  <si>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</si>
  <si>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</si>
  <si>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</si>
  <si>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</si>
  <si>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</si>
  <si>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</si>
  <si>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</si>
  <si>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</si>
  <si>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</si>
  <si>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</si>
  <si>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</si>
  <si>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</si>
  <si>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</si>
  <si>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</si>
  <si>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</si>
  <si>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</si>
  <si>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</si>
  <si>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</si>
  <si>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</si>
  <si>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</si>
  <si>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</si>
  <si>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</si>
  <si>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</si>
  <si>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</si>
  <si>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</si>
  <si>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</si>
  <si>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</si>
  <si>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</si>
  <si>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</si>
  <si>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</si>
  <si>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</si>
  <si>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</si>
  <si>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</si>
  <si>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</si>
  <si>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</si>
  <si>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</si>
  <si>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</si>
  <si>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</si>
  <si>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</si>
  <si>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</si>
  <si>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</si>
  <si>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</si>
  <si>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</si>
  <si>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</si>
  <si>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</si>
  <si>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</si>
  <si>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</si>
  <si>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</si>
  <si>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</si>
  <si>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</si>
  <si>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</si>
  <si>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</si>
  <si>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</si>
  <si>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</si>
  <si>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</si>
  <si>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</si>
  <si>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</si>
  <si>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</si>
  <si>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</si>
  <si>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</si>
  <si>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</si>
  <si>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</si>
  <si>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</si>
  <si>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</si>
  <si>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</si>
  <si>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</si>
  <si>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</si>
  <si>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</si>
  <si>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</si>
  <si>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</si>
  <si>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</si>
  <si>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</si>
  <si>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</si>
  <si>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</si>
  <si>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</si>
  <si>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</si>
  <si>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</si>
  <si>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</si>
  <si>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</si>
  <si>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</si>
  <si>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</si>
  <si>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</si>
  <si>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</si>
  <si>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</si>
  <si>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</si>
  <si>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</si>
  <si>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</si>
  <si>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</si>
  <si>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</si>
  <si>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</si>
  <si>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</si>
  <si>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</si>
  <si>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</si>
  <si>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</si>
  <si>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</si>
  <si>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</si>
  <si>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</si>
  <si>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</si>
  <si>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</si>
  <si>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</si>
  <si>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</si>
  <si>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</si>
  <si>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</si>
  <si>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</si>
  <si>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</si>
  <si>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</si>
  <si>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</si>
  <si>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</si>
  <si>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</si>
  <si>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</si>
  <si>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</si>
  <si>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</si>
  <si>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</si>
  <si>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</si>
  <si>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</si>
  <si>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</si>
  <si>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</si>
  <si>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</si>
  <si>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</si>
  <si>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</si>
  <si>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</si>
  <si>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</si>
  <si>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</si>
  <si>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</si>
  <si>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</si>
  <si>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</si>
  <si>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</si>
  <si>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</si>
  <si>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</si>
  <si>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</si>
  <si>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</si>
  <si>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</si>
  <si>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</si>
  <si>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</si>
  <si>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</si>
  <si>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</si>
  <si>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</si>
  <si>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</si>
  <si>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</si>
  <si>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</si>
  <si>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</si>
  <si>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</si>
  <si>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</si>
  <si>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</si>
  <si>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</si>
  <si>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</si>
  <si>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</si>
  <si>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</si>
  <si>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</si>
  <si>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</si>
  <si>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</si>
  <si>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</si>
  <si>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</si>
  <si>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</si>
  <si>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</si>
  <si>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</si>
  <si>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</si>
  <si>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</si>
  <si>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</si>
  <si>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</si>
  <si>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</si>
  <si>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</si>
  <si>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</si>
  <si>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</si>
  <si>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</si>
  <si>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</si>
  <si>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</si>
  <si>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</si>
  <si>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</si>
  <si>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</si>
  <si>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</si>
  <si>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</si>
  <si>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</si>
  <si>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</si>
  <si>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</si>
  <si>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</si>
  <si>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</si>
  <si>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</si>
  <si>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</si>
  <si>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</si>
  <si>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</si>
  <si>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</si>
  <si>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</si>
  <si>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</si>
  <si>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</si>
  <si>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</si>
  <si>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</si>
  <si>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</si>
  <si>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</si>
  <si>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</si>
  <si>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</si>
  <si>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</si>
  <si>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</si>
  <si>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</si>
  <si>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</si>
  <si>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</si>
  <si>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</si>
  <si>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</si>
  <si>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</si>
  <si>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</si>
  <si>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</si>
  <si>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</si>
  <si>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</si>
  <si>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</si>
  <si>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</si>
  <si>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</si>
  <si>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</si>
  <si>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</si>
  <si>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</si>
  <si>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</si>
  <si>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</si>
  <si>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</si>
  <si>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</si>
  <si>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</si>
  <si>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</si>
  <si>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</si>
  <si>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</si>
  <si>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</si>
  <si>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</si>
  <si>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</si>
  <si>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</si>
  <si>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</si>
  <si>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</si>
  <si>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</si>
  <si>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</si>
  <si>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</si>
  <si>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</si>
  <si>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</si>
  <si>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</si>
  <si>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</si>
  <si>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</si>
  <si>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</si>
  <si>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</si>
  <si>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</si>
  <si>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</si>
  <si>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</si>
  <si>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</si>
  <si>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</si>
  <si>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</si>
  <si>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</si>
  <si>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</si>
  <si>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</si>
  <si>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</si>
  <si>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</si>
  <si>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</si>
  <si>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</si>
  <si>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</si>
  <si>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</si>
  <si>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</si>
  <si>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</si>
  <si>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</si>
  <si>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</si>
  <si>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</si>
  <si>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</si>
  <si>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</si>
  <si>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</si>
  <si>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</si>
  <si>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</si>
  <si>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</si>
  <si>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</si>
  <si>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</si>
  <si>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</si>
  <si>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</si>
  <si>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</si>
  <si>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</si>
  <si>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</si>
  <si>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</si>
  <si>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</si>
  <si>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</si>
  <si>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</si>
  <si>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</si>
  <si>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</si>
  <si>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</si>
  <si>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</si>
  <si>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</si>
  <si>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</si>
  <si>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</si>
  <si>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</si>
  <si>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</si>
  <si>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</si>
  <si>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</si>
  <si>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</si>
  <si>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</si>
  <si>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</si>
  <si>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</si>
  <si>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</si>
  <si>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</si>
  <si>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</si>
  <si>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</si>
  <si>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</si>
  <si>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</si>
  <si>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</si>
  <si>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</si>
  <si>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</si>
  <si>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</si>
  <si>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</si>
  <si>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</si>
  <si>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</si>
  <si>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</si>
  <si>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</si>
  <si>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</si>
  <si>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</si>
  <si>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</si>
  <si>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</si>
  <si>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</si>
  <si>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</si>
  <si>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</si>
  <si>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</si>
  <si>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</si>
  <si>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</si>
  <si>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</si>
  <si>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</si>
  <si>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</si>
  <si>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</si>
  <si>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</si>
  <si>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</si>
  <si>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</si>
  <si>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</si>
  <si>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</si>
  <si>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</si>
  <si>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</si>
  <si>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</si>
  <si>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</si>
  <si>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</si>
  <si>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</si>
  <si>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</si>
  <si>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</si>
  <si>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</si>
  <si>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</si>
  <si>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</si>
  <si>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</si>
  <si>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</si>
  <si>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</si>
  <si>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</si>
  <si>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</si>
  <si>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</si>
  <si>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</si>
  <si>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</si>
  <si>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</si>
  <si>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</si>
  <si>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</si>
  <si>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</si>
  <si>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</si>
  <si>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</si>
  <si>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</si>
  <si>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</si>
  <si>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</si>
  <si>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</si>
  <si>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</si>
  <si>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</si>
  <si>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</si>
  <si>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</si>
  <si>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</si>
  <si>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</si>
  <si>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</si>
  <si>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</si>
  <si>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</si>
  <si>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</si>
  <si>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</si>
  <si>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</si>
  <si>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</si>
  <si>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</si>
  <si>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</si>
  <si>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</si>
  <si>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</si>
  <si>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</si>
  <si>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</si>
  <si>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</si>
  <si>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</si>
  <si>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</si>
  <si>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</si>
  <si>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</si>
  <si>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</si>
  <si>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</si>
  <si>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</si>
  <si>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</si>
  <si>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</si>
  <si>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</si>
  <si>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</si>
  <si>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</si>
  <si>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</si>
  <si>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</si>
  <si>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</si>
  <si>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</si>
  <si>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</si>
  <si>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</si>
  <si>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</si>
  <si>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</si>
  <si>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</si>
  <si>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</si>
  <si>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</si>
  <si>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</si>
  <si>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</si>
  <si>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</si>
  <si>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</si>
  <si>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</si>
  <si>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</si>
  <si>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</si>
  <si>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</si>
  <si>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</si>
  <si>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</si>
  <si>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</si>
  <si>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</si>
  <si>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</si>
  <si>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</si>
  <si>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</si>
  <si>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</si>
  <si>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</si>
  <si>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</si>
  <si>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</si>
  <si>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</si>
  <si>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</si>
  <si>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</si>
  <si>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</si>
  <si>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</si>
  <si>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</si>
  <si>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</si>
  <si>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</si>
  <si>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</si>
  <si>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</si>
  <si>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</si>
  <si>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</si>
  <si>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</si>
  <si>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</si>
  <si>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</si>
  <si>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</si>
  <si>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</si>
  <si>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</si>
  <si>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</si>
  <si>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</si>
  <si>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</si>
  <si>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</si>
  <si>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</si>
  <si>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</si>
  <si>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</si>
  <si>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</si>
  <si>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</si>
  <si>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</si>
  <si>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</si>
  <si>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</si>
  <si>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</si>
  <si>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</si>
  <si>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</si>
  <si>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</si>
  <si>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</si>
  <si>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</si>
  <si>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</si>
  <si>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</si>
  <si>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</si>
  <si>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</si>
  <si>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</si>
  <si>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</si>
  <si>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</si>
  <si>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</si>
  <si>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</si>
  <si>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</si>
  <si>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</si>
  <si>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</si>
  <si>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</si>
  <si>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</si>
  <si>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</si>
  <si>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</si>
  <si>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</si>
  <si>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</si>
  <si>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</si>
  <si>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</si>
  <si>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</si>
  <si>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</si>
  <si>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</si>
  <si>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</si>
  <si>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</si>
  <si>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</si>
  <si>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</si>
  <si>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</si>
  <si>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</si>
  <si>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</si>
  <si>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</si>
  <si>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</si>
  <si>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</si>
  <si>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</si>
  <si>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</si>
  <si>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</si>
  <si>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</si>
  <si>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</si>
  <si>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</si>
  <si>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</si>
  <si>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</si>
  <si>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</si>
  <si>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</si>
  <si>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</si>
  <si>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</si>
  <si>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</si>
  <si>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</si>
  <si>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</si>
  <si>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</si>
  <si>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</si>
  <si>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</si>
  <si>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</si>
  <si>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</si>
  <si>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</si>
  <si>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</si>
  <si>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</si>
  <si>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</si>
  <si>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</si>
  <si>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</si>
  <si>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</si>
  <si>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</si>
  <si>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</si>
  <si>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</si>
  <si>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</si>
  <si>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</si>
  <si>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</si>
  <si>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</si>
  <si>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</si>
  <si>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</si>
  <si>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</si>
  <si>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</si>
  <si>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</si>
  <si>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</si>
  <si>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</si>
  <si>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</si>
  <si>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</si>
  <si>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</si>
  <si>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</si>
  <si>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</si>
  <si>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</si>
  <si>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</si>
  <si>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</si>
  <si>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</si>
  <si>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</si>
  <si>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</si>
  <si>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</si>
  <si>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</si>
  <si>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</si>
  <si>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</si>
  <si>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</si>
  <si>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</si>
  <si>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</si>
  <si>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</si>
  <si>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</si>
  <si>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</si>
  <si>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</si>
  <si>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</si>
  <si>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</si>
  <si>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</si>
  <si>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</si>
  <si>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</si>
  <si>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</si>
  <si>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</si>
  <si>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</si>
  <si>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</si>
  <si>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</si>
  <si>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</si>
  <si>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</si>
  <si>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</si>
  <si>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</si>
  <si>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</si>
  <si>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</si>
  <si>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</si>
  <si>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</si>
  <si>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</si>
  <si>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</si>
  <si>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</si>
  <si>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</si>
  <si>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</si>
  <si>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</si>
  <si>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</si>
  <si>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</si>
  <si>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</si>
  <si>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</si>
  <si>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</si>
  <si>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</si>
  <si>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</si>
  <si>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</si>
  <si>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</si>
  <si>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</si>
  <si>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</si>
  <si>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</si>
  <si>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</si>
  <si>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</si>
  <si>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</si>
  <si>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</si>
  <si>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</si>
  <si>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</si>
  <si>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</si>
  <si>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</si>
  <si>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</si>
  <si>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</si>
  <si>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</si>
  <si>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</si>
  <si>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</si>
  <si>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</si>
  <si>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</si>
  <si>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</si>
  <si>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</si>
  <si>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</si>
  <si>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</si>
  <si>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</si>
  <si>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</si>
  <si>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</si>
  <si>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</si>
  <si>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</si>
  <si>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</si>
  <si>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</si>
  <si>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</si>
  <si>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</si>
  <si>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</si>
  <si>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</si>
  <si>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</si>
  <si>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</si>
  <si>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</si>
  <si>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</si>
  <si>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</si>
  <si>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</si>
  <si>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</si>
  <si>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</si>
  <si>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</si>
  <si>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</si>
  <si>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</si>
  <si>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</si>
  <si>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</si>
  <si>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</si>
  <si>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</si>
  <si>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</si>
  <si>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</si>
  <si>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</si>
  <si>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</si>
  <si>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</si>
  <si>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</si>
  <si>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</si>
  <si>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</si>
  <si>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</si>
  <si>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</si>
  <si>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</si>
  <si>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</si>
  <si>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</si>
  <si>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</si>
  <si>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</si>
  <si>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</si>
  <si>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</si>
  <si>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</si>
  <si>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</si>
  <si>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</si>
  <si>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</si>
  <si>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</si>
  <si>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</si>
  <si>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</si>
  <si>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</si>
  <si>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</si>
  <si>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</si>
  <si>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</si>
  <si>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</si>
  <si>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</si>
  <si>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</si>
  <si>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</si>
  <si>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</si>
  <si>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</si>
  <si>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</si>
  <si>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</si>
  <si>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</si>
  <si>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</si>
  <si>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</si>
  <si>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</si>
  <si>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</si>
  <si>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</si>
  <si>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</si>
  <si>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</si>
  <si>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</si>
  <si>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</si>
  <si>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</si>
  <si>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</si>
  <si>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</si>
  <si>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</si>
  <si>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</si>
  <si>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</si>
  <si>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</si>
  <si>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</si>
  <si>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</si>
  <si>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</si>
  <si>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</si>
  <si>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</si>
  <si>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</si>
  <si>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</si>
  <si>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</si>
  <si>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</si>
  <si>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</si>
  <si>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</si>
  <si>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</si>
  <si>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</si>
  <si>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</si>
  <si>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</si>
  <si>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</si>
  <si>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</si>
  <si>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</si>
  <si>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</si>
  <si>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</si>
  <si>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</si>
  <si>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</si>
  <si>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</si>
  <si>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</si>
  <si>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</si>
  <si>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</si>
  <si>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</si>
  <si>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</si>
  <si>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</si>
  <si>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</si>
  <si>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</si>
  <si>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</si>
  <si>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</si>
  <si>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</si>
  <si>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</si>
  <si>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</si>
  <si>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</si>
  <si>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</si>
  <si>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</si>
  <si>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</si>
  <si>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</si>
  <si>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</si>
  <si>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</si>
  <si>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</si>
  <si>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</si>
  <si>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</si>
  <si>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</si>
  <si>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</si>
  <si>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</si>
  <si>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</si>
  <si>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</si>
  <si>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</si>
  <si>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</si>
  <si>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</si>
  <si>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</si>
  <si>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</si>
  <si>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</si>
  <si>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</si>
  <si>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</si>
  <si>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</si>
  <si>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</si>
  <si>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</si>
  <si>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</si>
  <si>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</si>
  <si>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</si>
  <si>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</si>
  <si>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</si>
  <si>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</si>
  <si>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</si>
  <si>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</si>
  <si>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</si>
  <si>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</si>
  <si>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</si>
  <si>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</si>
  <si>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</si>
  <si>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</si>
  <si>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</si>
  <si>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</si>
  <si>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</si>
  <si>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</si>
  <si>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</si>
  <si>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</si>
  <si>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</si>
  <si>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</si>
  <si>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</si>
  <si>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</si>
  <si>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</si>
  <si>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</si>
  <si>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</si>
  <si>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</si>
  <si>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</si>
  <si>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</si>
  <si>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</si>
  <si>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</si>
  <si>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</si>
  <si>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</si>
  <si>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</si>
  <si>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</si>
  <si>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</si>
  <si>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</si>
  <si>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</si>
  <si>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</si>
  <si>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</si>
  <si>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</si>
  <si>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</si>
  <si>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</si>
  <si>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</si>
  <si>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</si>
  <si>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</si>
  <si>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</si>
  <si>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</si>
  <si>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</si>
  <si>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</si>
  <si>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</si>
  <si>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</si>
  <si>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</si>
  <si>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</si>
  <si>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</si>
  <si>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</si>
  <si>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</si>
  <si>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</si>
  <si>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</si>
  <si>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</si>
  <si>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</si>
  <si>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</si>
  <si>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</si>
  <si>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</si>
  <si>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</si>
  <si>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</si>
  <si>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</si>
  <si>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</si>
  <si>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</si>
  <si>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</si>
  <si>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</si>
  <si>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</si>
  <si>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</si>
  <si>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</si>
  <si>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</si>
  <si>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</si>
  <si>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</si>
  <si>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</si>
  <si>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</si>
  <si>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</si>
  <si>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</si>
  <si>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</si>
  <si>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</si>
  <si>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</si>
  <si>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</si>
  <si>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</si>
  <si>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</si>
  <si>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</si>
  <si>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</si>
  <si>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</si>
  <si>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</si>
  <si>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</si>
  <si>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</si>
  <si>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</si>
  <si>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</si>
  <si>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</si>
  <si>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</si>
  <si>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</si>
  <si>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</si>
  <si>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</si>
  <si>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</si>
  <si>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</si>
  <si>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</si>
  <si>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</si>
  <si>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</si>
  <si>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</si>
  <si>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</si>
  <si>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</si>
  <si>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</si>
  <si>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</si>
  <si>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</si>
  <si>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</si>
  <si>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</si>
  <si>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</si>
  <si>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</si>
  <si>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</si>
  <si>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</si>
  <si>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</si>
  <si>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</si>
  <si>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</si>
  <si>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</si>
  <si>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</si>
  <si>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</si>
  <si>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</si>
  <si>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</si>
  <si>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</si>
  <si>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</si>
  <si>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</si>
  <si>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</si>
  <si>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</si>
  <si>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</si>
  <si>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</si>
  <si>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</si>
  <si>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</si>
  <si>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</si>
  <si>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</si>
  <si>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</si>
  <si>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</si>
  <si>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</si>
  <si>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</si>
  <si>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</si>
  <si>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</si>
  <si>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</si>
  <si>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</si>
  <si>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</si>
  <si>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</si>
  <si>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</si>
  <si>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</si>
  <si>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</si>
  <si>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</si>
  <si>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</si>
  <si>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</si>
  <si>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</si>
  <si>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</si>
  <si>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</si>
  <si>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</si>
  <si>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</si>
  <si>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</si>
  <si>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</si>
  <si>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</si>
  <si>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</si>
  <si>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</si>
  <si>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</si>
  <si>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</si>
  <si>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</si>
  <si>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</si>
  <si>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</si>
  <si>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</si>
  <si>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</si>
  <si>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</si>
  <si>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</si>
  <si>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</si>
  <si>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</si>
  <si>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</si>
  <si>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</si>
  <si>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</si>
  <si>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</si>
  <si>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</si>
  <si>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</si>
  <si>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</si>
  <si>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</si>
  <si>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</si>
  <si>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</si>
  <si>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</si>
  <si>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</si>
  <si>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</si>
  <si>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</si>
  <si>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</si>
  <si>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</si>
  <si>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</si>
  <si>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</si>
  <si>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</si>
  <si>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</si>
  <si>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</si>
  <si>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</si>
  <si>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</si>
  <si>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</si>
  <si>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</si>
  <si>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</si>
  <si>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</si>
  <si>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</si>
  <si>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</si>
  <si>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</si>
  <si>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</si>
  <si>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</si>
  <si>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</si>
  <si>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</si>
  <si>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</si>
  <si>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</si>
  <si>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</si>
  <si>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</si>
  <si>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</si>
  <si>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</si>
  <si>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</si>
  <si>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</si>
  <si>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</si>
  <si>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</si>
  <si>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</si>
  <si>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</si>
  <si>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</si>
  <si>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</si>
  <si>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</si>
  <si>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</si>
  <si>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</si>
  <si>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</si>
  <si>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</si>
  <si>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</si>
  <si>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</si>
  <si>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</si>
  <si>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</si>
  <si>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</si>
  <si>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</si>
  <si>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</si>
  <si>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</si>
  <si>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</si>
  <si>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</si>
  <si>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</si>
  <si>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</si>
  <si>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</si>
  <si>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</si>
  <si>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</si>
  <si>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</si>
  <si>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</si>
  <si>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</si>
  <si>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</si>
  <si>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</si>
  <si>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</si>
  <si>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</si>
  <si>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</si>
  <si>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</si>
  <si>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</si>
  <si>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</si>
  <si>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</si>
  <si>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</si>
  <si>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</si>
  <si>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</si>
  <si>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</si>
  <si>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</si>
  <si>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</si>
  <si>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</si>
  <si>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</si>
  <si>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</si>
  <si>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</si>
  <si>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</si>
  <si>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</si>
  <si>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</si>
  <si>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</si>
  <si>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</si>
  <si>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</si>
  <si>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</si>
  <si>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</si>
  <si>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</si>
  <si>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</si>
  <si>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</si>
  <si>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</si>
  <si>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</si>
  <si>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</si>
  <si>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</si>
  <si>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</si>
  <si>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</si>
  <si>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</si>
  <si>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</si>
  <si>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</si>
  <si>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</si>
  <si>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</si>
  <si>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</si>
  <si>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</si>
  <si>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</si>
  <si>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</si>
  <si>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</si>
  <si>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</si>
  <si>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</si>
  <si>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</si>
  <si>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</si>
  <si>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</si>
  <si>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</si>
  <si>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</si>
  <si>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</si>
  <si>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</si>
  <si>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</si>
  <si>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</si>
  <si>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</si>
  <si>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</si>
  <si>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</si>
  <si>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</si>
  <si>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</si>
  <si>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</si>
  <si>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</si>
  <si>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</si>
  <si>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</si>
  <si>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</si>
  <si>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</si>
  <si>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</si>
  <si>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</si>
  <si>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</si>
  <si>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</si>
  <si>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</si>
  <si>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</si>
  <si>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</si>
  <si>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</si>
  <si>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</si>
  <si>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</si>
  <si>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</si>
  <si>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</si>
  <si>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</si>
  <si>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</si>
  <si>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</si>
  <si>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</si>
  <si>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</si>
  <si>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</si>
  <si>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</si>
  <si>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</si>
  <si>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</si>
  <si>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</si>
  <si>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</si>
  <si>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</si>
  <si>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</si>
  <si>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</si>
  <si>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</si>
  <si>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</si>
  <si>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</si>
  <si>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</si>
  <si>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</si>
  <si>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</si>
  <si>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</si>
  <si>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</si>
  <si>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</si>
  <si>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</si>
  <si>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</si>
  <si>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</si>
  <si>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</si>
  <si>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</si>
  <si>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</si>
  <si>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</si>
  <si>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</si>
  <si>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</si>
  <si>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</si>
  <si>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</si>
  <si>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</si>
  <si>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</si>
  <si>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</si>
  <si>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</si>
  <si>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</si>
  <si>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</si>
  <si>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</si>
  <si>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</si>
  <si>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</si>
  <si>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</si>
  <si>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</si>
  <si>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</si>
  <si>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</si>
  <si>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</si>
  <si>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</si>
  <si>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</si>
  <si>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</si>
  <si>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</si>
  <si>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</si>
  <si>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</si>
  <si>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</si>
  <si>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</si>
  <si>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</si>
  <si>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</si>
  <si>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</si>
  <si>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</si>
  <si>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</si>
  <si>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</si>
  <si>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</si>
  <si>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</si>
  <si>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</si>
  <si>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</si>
  <si>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</si>
  <si>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</si>
  <si>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</si>
  <si>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</si>
  <si>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</si>
  <si>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</si>
  <si>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</si>
  <si>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</si>
  <si>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</si>
  <si>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</si>
  <si>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</si>
  <si>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</si>
  <si>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</si>
  <si>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</si>
  <si>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</si>
  <si>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</si>
  <si>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</si>
  <si>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</si>
  <si>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</si>
  <si>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</si>
  <si>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</si>
  <si>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</si>
  <si>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</si>
  <si>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</si>
  <si>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</si>
  <si>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</si>
  <si>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</si>
  <si>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</si>
  <si>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</si>
  <si>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</si>
  <si>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</si>
  <si>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</si>
  <si>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</si>
  <si>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</si>
  <si>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</si>
  <si>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</si>
  <si>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</si>
  <si>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</si>
  <si>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</si>
  <si>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</si>
  <si>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</si>
  <si>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</si>
  <si>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</si>
  <si>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</si>
  <si>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</si>
  <si>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</si>
  <si>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</si>
  <si>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</si>
  <si>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</si>
  <si>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</si>
  <si>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</si>
  <si>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</si>
  <si>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</si>
  <si>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</si>
  <si>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</si>
  <si>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</si>
  <si>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</si>
  <si>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</si>
  <si>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</si>
  <si>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</si>
  <si>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</si>
  <si>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</si>
  <si>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</si>
  <si>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</si>
  <si>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</si>
  <si>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</si>
  <si>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</si>
  <si>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</si>
  <si>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</si>
  <si>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</si>
  <si>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</si>
  <si>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</si>
  <si>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</si>
  <si>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</si>
  <si>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</si>
  <si>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</si>
  <si>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</si>
  <si>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</si>
  <si>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</si>
  <si>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</si>
  <si>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</si>
  <si>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</si>
  <si>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</si>
  <si>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</si>
  <si>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</si>
  <si>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</si>
  <si>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</si>
  <si>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</si>
  <si>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</si>
  <si>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</si>
  <si>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</si>
  <si>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</si>
  <si>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</si>
  <si>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</si>
  <si>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</si>
  <si>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</si>
  <si>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</si>
  <si>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</si>
  <si>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</si>
  <si>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</si>
  <si>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</si>
  <si>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</si>
  <si>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</si>
  <si>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</si>
  <si>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</si>
  <si>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</si>
  <si>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</si>
  <si>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</si>
  <si>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</si>
  <si>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</si>
  <si>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</si>
  <si>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</si>
  <si>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</si>
  <si>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</si>
  <si>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</si>
  <si>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</si>
  <si>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</si>
  <si>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</si>
  <si>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</si>
  <si>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</si>
  <si>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</si>
  <si>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</si>
  <si>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</si>
  <si>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</si>
  <si>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</si>
  <si>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</si>
  <si>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</si>
  <si>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</si>
  <si>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</si>
  <si>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</si>
  <si>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</si>
  <si>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</si>
  <si>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</si>
  <si>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</si>
  <si>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</si>
  <si>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</si>
  <si>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</si>
  <si>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</si>
  <si>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</si>
  <si>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</si>
  <si>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</si>
  <si>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</si>
  <si>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</si>
  <si>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</si>
  <si>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</si>
  <si>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</si>
  <si>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</si>
  <si>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</si>
  <si>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</si>
  <si>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</si>
  <si>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</si>
  <si>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</si>
  <si>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</si>
  <si>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</si>
  <si>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</si>
  <si>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</si>
  <si>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</si>
  <si>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</si>
  <si>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</si>
  <si>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</si>
  <si>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</si>
  <si>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</si>
  <si>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</si>
  <si>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</si>
  <si>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</si>
  <si>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</si>
  <si>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</si>
  <si>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</si>
  <si>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</si>
  <si>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</si>
  <si>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</si>
  <si>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</si>
  <si>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</si>
  <si>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</si>
  <si>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</si>
  <si>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</si>
  <si>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</si>
  <si>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</si>
  <si>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</si>
  <si>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</si>
  <si>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</si>
  <si>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</si>
  <si>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</si>
  <si>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</si>
  <si>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</si>
  <si>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</si>
  <si>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</si>
  <si>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</si>
  <si>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</si>
  <si>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</si>
  <si>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</si>
  <si>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</si>
  <si>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</si>
  <si>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</si>
  <si>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</si>
  <si>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</si>
  <si>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</si>
  <si>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</si>
  <si>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</si>
  <si>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</si>
  <si>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</si>
  <si>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</si>
  <si>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</si>
  <si>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</si>
  <si>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</si>
  <si>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</si>
  <si>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</si>
  <si>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</si>
  <si>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</si>
  <si>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</si>
  <si>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</si>
  <si>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</si>
  <si>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</si>
  <si>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</si>
  <si>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</si>
  <si>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</si>
  <si>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</si>
  <si>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</si>
  <si>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</si>
  <si>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</si>
  <si>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</si>
  <si>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</si>
  <si>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</si>
  <si>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</si>
  <si>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</si>
  <si>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</si>
  <si>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</si>
  <si>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</si>
  <si>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</si>
  <si>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</si>
  <si>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</si>
  <si>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</si>
  <si>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</si>
  <si>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</si>
  <si>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</si>
  <si>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</si>
  <si>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</si>
  <si>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</si>
  <si>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</si>
  <si>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</si>
  <si>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</si>
  <si>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</si>
  <si>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</si>
  <si>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</si>
  <si>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</si>
  <si>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</si>
  <si>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</si>
  <si>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</si>
  <si>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</si>
  <si>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</si>
  <si>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</si>
  <si>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</si>
  <si>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</si>
  <si>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</si>
  <si>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</si>
  <si>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</si>
  <si>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</si>
  <si>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</si>
  <si>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</si>
  <si>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</si>
  <si>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</si>
  <si>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</si>
  <si>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</si>
  <si>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</si>
  <si>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</si>
  <si>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</si>
  <si>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</si>
  <si>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</si>
  <si>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</si>
  <si>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</si>
  <si>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</si>
  <si>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</si>
  <si>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</si>
  <si>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</si>
  <si>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</si>
  <si>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</si>
  <si>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</si>
  <si>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</si>
  <si>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</si>
  <si>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</si>
  <si>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</si>
  <si>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</si>
  <si>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</si>
  <si>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</si>
  <si>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</si>
  <si>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</si>
  <si>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</si>
  <si>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</si>
  <si>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</si>
  <si>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</si>
  <si>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</si>
  <si>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</si>
  <si>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</si>
  <si>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</si>
  <si>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</si>
  <si>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</si>
  <si>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</si>
  <si>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</si>
  <si>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</si>
  <si>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</si>
  <si>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</si>
  <si>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</si>
  <si>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</si>
  <si>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</si>
  <si>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</si>
  <si>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</si>
  <si>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</si>
  <si>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</si>
  <si>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</si>
  <si>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</si>
  <si>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</si>
  <si>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</si>
  <si>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</si>
  <si>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</si>
  <si>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</si>
  <si>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</si>
  <si>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</si>
  <si>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</si>
  <si>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</si>
  <si>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</si>
  <si>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</si>
  <si>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</si>
  <si>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</si>
  <si>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</si>
  <si>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</si>
  <si>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</si>
  <si>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</si>
  <si>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</si>
  <si>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</si>
  <si>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</si>
  <si>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</si>
  <si>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</si>
  <si>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</si>
  <si>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</si>
  <si>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</si>
  <si>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</si>
  <si>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</si>
  <si>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</si>
  <si>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</si>
  <si>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</si>
  <si>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</si>
  <si>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</si>
  <si>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</si>
  <si>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</si>
  <si>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</si>
  <si>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</si>
  <si>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</si>
  <si>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</si>
  <si>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</si>
  <si>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</si>
  <si>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</si>
  <si>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</si>
  <si>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</si>
  <si>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</si>
  <si>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</si>
  <si>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</si>
  <si>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</si>
  <si>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</si>
  <si>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</si>
  <si>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</si>
  <si>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</si>
  <si>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</si>
  <si>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</si>
  <si>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</si>
  <si>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</si>
  <si>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</si>
  <si>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</si>
  <si>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</si>
  <si>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</si>
  <si>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</si>
  <si>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</si>
  <si>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</si>
  <si>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</si>
  <si>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</si>
  <si>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</si>
  <si>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</si>
  <si>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</si>
  <si>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</si>
  <si>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</si>
  <si>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</si>
  <si>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</si>
  <si>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</si>
  <si>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</si>
  <si>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</si>
  <si>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</si>
  <si>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</si>
  <si>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</si>
  <si>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</si>
  <si>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</si>
  <si>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</si>
  <si>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</si>
  <si>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</si>
  <si>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</si>
  <si>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</si>
  <si>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</si>
  <si>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</si>
  <si>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</si>
  <si>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</si>
  <si>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</si>
  <si>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</si>
  <si>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</si>
  <si>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</si>
  <si>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</si>
  <si>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</si>
  <si>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</si>
  <si>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</si>
  <si>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</si>
  <si>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</si>
  <si>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</si>
  <si>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</si>
  <si>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</si>
  <si>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</si>
  <si>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</si>
  <si>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</si>
  <si>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</si>
  <si>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</si>
  <si>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</si>
  <si>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</si>
  <si>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</si>
  <si>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</si>
  <si>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</si>
  <si>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</si>
  <si>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</si>
  <si>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</si>
  <si>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</si>
  <si>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</si>
  <si>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</si>
  <si>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</si>
  <si>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</si>
  <si>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</si>
  <si>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</si>
  <si>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</si>
  <si>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</si>
  <si>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</si>
  <si>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</si>
  <si>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</si>
  <si>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</si>
  <si>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</si>
  <si>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</si>
  <si>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</si>
  <si>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</si>
  <si>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</si>
  <si>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</si>
  <si>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</si>
  <si>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</si>
  <si>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</si>
  <si>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</si>
  <si>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</si>
  <si>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</si>
  <si>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</si>
  <si>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</si>
  <si>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</si>
  <si>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</si>
  <si>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</si>
  <si>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</si>
  <si>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</si>
  <si>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</si>
  <si>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</si>
  <si>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</si>
  <si>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</si>
  <si>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</si>
  <si>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</si>
  <si>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</si>
  <si>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</si>
  <si>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</si>
  <si>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</si>
  <si>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</si>
  <si>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</si>
  <si>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</si>
  <si>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</si>
  <si>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</si>
  <si>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</si>
  <si>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</si>
  <si>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</si>
  <si>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</si>
  <si>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</si>
  <si>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</si>
  <si>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</si>
  <si>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</si>
  <si>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</si>
  <si>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</si>
  <si>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</si>
  <si>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</si>
  <si>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</si>
  <si>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</si>
  <si>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</si>
  <si>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</si>
  <si>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</si>
  <si>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</si>
  <si>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</si>
  <si>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</si>
  <si>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</si>
  <si>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</si>
  <si>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</si>
  <si>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</si>
  <si>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</si>
  <si>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</si>
  <si>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</si>
  <si>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</si>
  <si>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</si>
  <si>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</si>
  <si>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</si>
  <si>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</si>
  <si>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</si>
  <si>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</si>
  <si>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</si>
  <si>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</si>
  <si>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</si>
  <si>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</si>
  <si>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</si>
  <si>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</si>
  <si>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</si>
  <si>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</si>
  <si>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</si>
  <si>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</si>
  <si>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</si>
  <si>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</si>
  <si>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</si>
  <si>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</si>
  <si>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</si>
  <si>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</si>
  <si>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</si>
  <si>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</si>
  <si>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</si>
  <si>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</si>
  <si>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</si>
  <si>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</si>
  <si>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</si>
  <si>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</si>
  <si>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</si>
  <si>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</si>
  <si>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</si>
  <si>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</si>
  <si>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</si>
  <si>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</si>
  <si>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</si>
  <si>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</si>
  <si>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</si>
  <si>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</si>
  <si>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</si>
  <si>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</si>
  <si>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</si>
  <si>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</si>
  <si>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</si>
  <si>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</si>
  <si>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</si>
  <si>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</si>
  <si>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</si>
  <si>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</si>
  <si>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</si>
  <si>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</si>
  <si>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</si>
  <si>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</si>
  <si>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</si>
  <si>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</si>
  <si>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</si>
  <si>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</si>
  <si>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</si>
  <si>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</si>
  <si>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</si>
  <si>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</si>
  <si>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</si>
  <si>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</si>
  <si>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</si>
  <si>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</si>
  <si>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</si>
  <si>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</si>
  <si>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</si>
  <si>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</si>
  <si>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</si>
  <si>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</si>
  <si>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</si>
  <si>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</si>
  <si>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</si>
  <si>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</si>
  <si>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</si>
  <si>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</si>
  <si>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</si>
  <si>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</si>
  <si>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</si>
  <si>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</si>
  <si>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</si>
  <si>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</si>
  <si>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</si>
  <si>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</si>
  <si>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</si>
  <si>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</si>
  <si>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</si>
  <si>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</si>
  <si>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</si>
  <si>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</si>
  <si>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</si>
  <si>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</si>
  <si>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</si>
  <si>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</si>
  <si>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</si>
  <si>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</si>
  <si>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</si>
  <si>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</si>
  <si>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</si>
  <si>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</si>
  <si>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</si>
  <si>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</si>
  <si>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</si>
  <si>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</si>
  <si>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</si>
  <si>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</si>
  <si>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</si>
  <si>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</si>
  <si>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</si>
  <si>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</si>
  <si>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</si>
  <si>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</si>
  <si>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</si>
  <si>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</si>
  <si>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</si>
  <si>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</si>
  <si>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</si>
  <si>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</si>
  <si>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</si>
  <si>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</si>
  <si>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</si>
  <si>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</si>
  <si>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</si>
  <si>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</si>
  <si>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</si>
  <si>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</si>
  <si>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</si>
  <si>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</si>
  <si>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</si>
  <si>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</si>
  <si>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</si>
  <si>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</si>
  <si>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</si>
  <si>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</si>
  <si>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</si>
  <si>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</si>
  <si>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</si>
  <si>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</si>
  <si>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</si>
  <si>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</si>
  <si>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</si>
  <si>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</si>
  <si>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</si>
  <si>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</si>
  <si>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</si>
  <si>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</si>
  <si>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</si>
  <si>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</si>
  <si>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</si>
  <si>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</si>
  <si>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</si>
  <si>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</si>
  <si>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</si>
  <si>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</si>
  <si>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</si>
  <si>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</si>
  <si>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</si>
  <si>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</si>
  <si>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</si>
  <si>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</si>
  <si>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</si>
  <si>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</si>
  <si>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</si>
  <si>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</si>
  <si>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</si>
  <si>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</si>
  <si>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</si>
  <si>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</si>
  <si>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</si>
  <si>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</si>
  <si>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</si>
  <si>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</si>
  <si>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</si>
  <si>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</si>
  <si>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</si>
  <si>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</si>
  <si>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</si>
  <si>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</si>
  <si>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</si>
  <si>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</si>
  <si>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</si>
  <si>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</si>
  <si>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</si>
  <si>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</si>
  <si>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</si>
  <si>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</si>
  <si>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</si>
  <si>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</si>
  <si>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</si>
  <si>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</si>
  <si>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</si>
  <si>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</si>
  <si>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</si>
  <si>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</si>
  <si>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</si>
  <si>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</si>
  <si>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</si>
  <si>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</si>
  <si>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</si>
  <si>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</si>
  <si>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</si>
  <si>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</si>
  <si>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</si>
  <si>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</si>
  <si>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</si>
  <si>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</si>
  <si>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</si>
  <si>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</si>
  <si>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</si>
  <si>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</si>
  <si>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</si>
  <si>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</si>
  <si>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</si>
  <si>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</si>
  <si>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</si>
  <si>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</si>
  <si>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</si>
  <si>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</si>
  <si>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</si>
  <si>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</si>
  <si>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</si>
  <si>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</si>
  <si>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</si>
  <si>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</si>
  <si>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</si>
  <si>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</si>
  <si>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</si>
  <si>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</si>
  <si>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</si>
  <si>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</si>
  <si>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</si>
  <si>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</si>
  <si>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</si>
  <si>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</si>
  <si>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</si>
  <si>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</si>
  <si>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</si>
  <si>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</si>
  <si>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</si>
  <si>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</si>
  <si>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</si>
  <si>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</si>
  <si>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</si>
  <si>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</si>
  <si>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</si>
  <si>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</si>
  <si>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</si>
  <si>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</si>
  <si>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</si>
  <si>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</si>
  <si>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</si>
  <si>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</si>
  <si>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</si>
  <si>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</si>
  <si>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</si>
  <si>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</si>
  <si>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</si>
  <si>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</si>
  <si>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</si>
  <si>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</si>
  <si>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</si>
  <si>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</si>
  <si>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</si>
  <si>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</si>
  <si>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</si>
  <si>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</si>
  <si>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</si>
  <si>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</si>
  <si>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</si>
  <si>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</si>
  <si>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</si>
  <si>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</si>
  <si>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</si>
  <si>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</si>
  <si>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</si>
  <si>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</si>
  <si>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</si>
  <si>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</si>
  <si>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</si>
  <si>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</si>
  <si>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</si>
  <si>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</si>
  <si>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</si>
  <si>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</si>
  <si>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</si>
  <si>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</si>
  <si>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</si>
  <si>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</si>
  <si>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</si>
  <si>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</si>
  <si>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</si>
  <si>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</si>
  <si>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</si>
  <si>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</si>
  <si>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</si>
  <si>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</si>
  <si>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</si>
  <si>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</si>
  <si>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</si>
  <si>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</si>
  <si>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</si>
  <si>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</si>
  <si>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</si>
  <si>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</si>
  <si>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</si>
  <si>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</si>
  <si>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</si>
  <si>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</si>
  <si>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</si>
  <si>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</si>
  <si>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</si>
  <si>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</si>
  <si>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</si>
  <si>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</si>
  <si>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</si>
  <si>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</si>
  <si>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</si>
  <si>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</si>
  <si>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</si>
  <si>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</si>
  <si>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</si>
  <si>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</si>
  <si>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</si>
  <si>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</si>
  <si>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</si>
  <si>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</si>
  <si>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</si>
  <si>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</si>
  <si>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</si>
  <si>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</si>
  <si>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</si>
  <si>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</si>
  <si>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</si>
  <si>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</si>
  <si>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</si>
  <si>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</si>
  <si>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</si>
  <si>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</si>
  <si>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</si>
  <si>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</si>
  <si>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</si>
  <si>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</si>
  <si>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</si>
  <si>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</si>
  <si>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</si>
  <si>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</si>
  <si>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</si>
  <si>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</si>
  <si>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</si>
  <si>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</si>
  <si>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</si>
  <si>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</si>
  <si>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</si>
  <si>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</si>
  <si>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</si>
  <si>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</si>
  <si>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</si>
  <si>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</si>
  <si>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</si>
  <si>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</si>
  <si>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</si>
  <si>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</si>
  <si>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</si>
  <si>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</si>
  <si>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</si>
  <si>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</si>
  <si>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</si>
  <si>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</si>
  <si>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</si>
  <si>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</si>
  <si>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</si>
  <si>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</si>
  <si>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</si>
  <si>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</si>
  <si>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</si>
  <si>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</si>
  <si>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</si>
  <si>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</si>
  <si>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</si>
  <si>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</si>
  <si>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</si>
  <si>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</si>
  <si>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</si>
  <si>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</si>
  <si>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</si>
  <si>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</si>
  <si>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</si>
  <si>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</si>
  <si>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</si>
  <si>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</si>
  <si>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</si>
  <si>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</si>
  <si>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</si>
  <si>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</si>
  <si>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</si>
  <si>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</si>
  <si>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</si>
  <si>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</si>
  <si>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</si>
  <si>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</si>
  <si>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</si>
  <si>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</si>
  <si>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</si>
  <si>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</si>
  <si>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</si>
  <si>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</si>
  <si>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</si>
  <si>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</si>
  <si>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</si>
  <si>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</si>
  <si>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</si>
  <si>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</si>
  <si>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</si>
  <si>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</si>
  <si>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</si>
  <si>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</si>
  <si>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</si>
  <si>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</si>
  <si>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</si>
  <si>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</si>
  <si>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</si>
  <si>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</si>
  <si>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</si>
  <si>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</si>
  <si>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</si>
  <si>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</si>
  <si>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</si>
  <si>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</si>
  <si>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</si>
  <si>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</si>
  <si>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</si>
  <si>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</si>
  <si>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</si>
  <si>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</si>
  <si>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</si>
  <si>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</si>
  <si>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</si>
  <si>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</si>
  <si>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</si>
  <si>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</si>
  <si>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</si>
  <si>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</si>
  <si>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</si>
  <si>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</si>
  <si>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</si>
  <si>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</si>
  <si>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</si>
  <si>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</si>
  <si>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</si>
  <si>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</si>
  <si>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</si>
  <si>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</si>
  <si>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</si>
  <si>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</si>
  <si>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</si>
  <si>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</si>
  <si>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</si>
  <si>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</si>
  <si>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</si>
  <si>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</si>
  <si>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</si>
  <si>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</si>
  <si>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</si>
  <si>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</si>
  <si>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</si>
  <si>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</si>
  <si>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</si>
  <si>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</si>
  <si>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</si>
  <si>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</si>
  <si>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</si>
  <si>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</si>
  <si>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</si>
  <si>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</si>
  <si>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</si>
  <si>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</si>
  <si>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</si>
  <si>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</si>
  <si>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</si>
  <si>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</si>
  <si>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</si>
  <si>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</si>
  <si>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</si>
  <si>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</si>
  <si>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</si>
  <si>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</si>
  <si>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</si>
  <si>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</si>
  <si>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</si>
  <si>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</si>
  <si>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</si>
  <si>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</si>
  <si>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</si>
  <si>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</si>
  <si>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</si>
  <si>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</si>
  <si>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</si>
  <si>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</si>
  <si>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</si>
  <si>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</si>
  <si>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</si>
  <si>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</si>
  <si>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</si>
  <si>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</si>
  <si>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</si>
  <si>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</si>
  <si>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</si>
  <si>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</si>
  <si>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</si>
  <si>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</si>
  <si>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</si>
  <si>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</si>
  <si>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</si>
  <si>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</si>
  <si>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</si>
  <si>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</si>
  <si>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</si>
  <si>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</si>
  <si>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</si>
  <si>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</si>
  <si>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</si>
  <si>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</si>
  <si>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</si>
  <si>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</si>
  <si>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</si>
  <si>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</si>
  <si>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</si>
  <si>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</si>
  <si>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</si>
  <si>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</si>
  <si>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</si>
  <si>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</si>
  <si>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</si>
  <si>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</si>
  <si>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</si>
  <si>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</si>
  <si>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</si>
  <si>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</si>
  <si>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</si>
  <si>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</si>
  <si>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</si>
  <si>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</si>
  <si>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</si>
  <si>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</si>
  <si>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</si>
  <si>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</si>
  <si>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</si>
  <si>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</si>
  <si>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</si>
  <si>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</si>
  <si>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</si>
  <si>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</si>
  <si>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</si>
  <si>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</si>
  <si>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</si>
  <si>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</si>
  <si>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</si>
  <si>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</si>
  <si>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</si>
  <si>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</si>
  <si>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</si>
  <si>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</si>
  <si>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</si>
  <si>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</si>
  <si>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</si>
  <si>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</si>
  <si>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</si>
  <si>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</si>
  <si>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</si>
  <si>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</si>
  <si>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</si>
  <si>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</si>
  <si>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</si>
  <si>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</si>
  <si>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</si>
  <si>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</si>
  <si>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</si>
  <si>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</si>
  <si>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</si>
  <si>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</si>
  <si>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</si>
  <si>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</si>
  <si>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</si>
  <si>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</si>
  <si>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</si>
  <si>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</si>
  <si>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</si>
  <si>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</si>
  <si>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</si>
  <si>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</si>
  <si>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</si>
  <si>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</si>
  <si>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</si>
  <si>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</si>
  <si>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</si>
  <si>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</si>
  <si>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</si>
  <si>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</si>
  <si>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</si>
  <si>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</si>
  <si>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</si>
  <si>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</si>
  <si>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</si>
  <si>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</si>
  <si>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</si>
  <si>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</si>
  <si>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</si>
  <si>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</si>
  <si>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</si>
  <si>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</si>
  <si>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</si>
  <si>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</si>
  <si>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</si>
  <si>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</si>
  <si>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</si>
  <si>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</si>
  <si>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</si>
  <si>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</si>
  <si>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</si>
  <si>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</si>
  <si>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</si>
  <si>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</si>
  <si>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</si>
  <si>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</si>
  <si>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</si>
  <si>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</si>
  <si>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</si>
  <si>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</si>
  <si>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</si>
  <si>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</si>
  <si>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</si>
  <si>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</si>
  <si>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</si>
  <si>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</si>
  <si>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</si>
  <si>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</si>
  <si>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</si>
  <si>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</si>
  <si>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</si>
  <si>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</si>
  <si>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</si>
  <si>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</si>
  <si>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</si>
  <si>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</si>
  <si>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</si>
  <si>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</si>
  <si>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</si>
  <si>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</si>
  <si>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</si>
  <si>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</si>
  <si>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</si>
  <si>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</si>
  <si>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</si>
  <si>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</si>
  <si>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</si>
  <si>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</si>
  <si>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</si>
  <si>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</si>
  <si>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</si>
  <si>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</si>
  <si>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</si>
  <si>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</si>
  <si>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</si>
  <si>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</si>
  <si>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</si>
  <si>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</si>
  <si>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</si>
  <si>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</si>
  <si>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</si>
  <si>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</si>
  <si>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</si>
  <si>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</si>
  <si>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</si>
  <si>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</si>
  <si>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</si>
  <si>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</si>
  <si>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</si>
  <si>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</si>
  <si>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</si>
  <si>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</si>
  <si>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</si>
  <si>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</si>
  <si>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</si>
  <si>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</si>
  <si>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</si>
  <si>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</si>
  <si>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</si>
  <si>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</si>
  <si>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</si>
  <si>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</si>
  <si>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</si>
  <si>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</si>
  <si>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</si>
  <si>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</si>
  <si>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</si>
  <si>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</si>
  <si>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</si>
  <si>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</si>
  <si>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</si>
  <si>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</si>
  <si>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</si>
  <si>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</si>
  <si>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</si>
  <si>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</si>
  <si>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</si>
  <si>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</si>
  <si>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</si>
  <si>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</si>
  <si>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</si>
  <si>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</si>
  <si>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</si>
  <si>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</si>
  <si>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</si>
  <si>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</si>
  <si>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</si>
  <si>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</si>
  <si>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</si>
  <si>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</si>
  <si>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</si>
  <si>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</si>
  <si>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</si>
  <si>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</si>
  <si>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</si>
  <si>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</si>
  <si>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</si>
  <si>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</si>
  <si>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</si>
  <si>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</si>
  <si>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</si>
  <si>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</si>
  <si>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</si>
  <si>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</si>
  <si>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</si>
  <si>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</si>
  <si>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</si>
  <si>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</si>
  <si>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</si>
  <si>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</si>
  <si>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</si>
  <si>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</si>
  <si>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</si>
  <si>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</si>
  <si>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</si>
  <si>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</si>
  <si>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</si>
  <si>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</si>
  <si>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</si>
  <si>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</si>
  <si>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</si>
  <si>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</si>
  <si>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</si>
  <si>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</si>
  <si>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</si>
  <si>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</si>
  <si>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</si>
  <si>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</si>
  <si>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</si>
  <si>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</si>
  <si>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</si>
  <si>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</si>
  <si>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</si>
  <si>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</si>
  <si>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</si>
  <si>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</si>
  <si>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</si>
  <si>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</si>
  <si>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</si>
  <si>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</si>
  <si>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</si>
  <si>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</si>
  <si>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</si>
  <si>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</si>
  <si>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</si>
  <si>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</si>
  <si>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</si>
  <si>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</si>
  <si>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</si>
  <si>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</si>
  <si>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</si>
  <si>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</si>
  <si>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</si>
  <si>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</si>
  <si>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</si>
  <si>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</si>
  <si>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</si>
  <si>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</si>
  <si>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</si>
  <si>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</si>
  <si>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</si>
  <si>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</si>
  <si>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</si>
  <si>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</si>
  <si>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</si>
  <si>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</si>
  <si>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</si>
  <si>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</si>
  <si>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</si>
  <si>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</si>
  <si>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</si>
  <si>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</si>
  <si>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</si>
  <si>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</si>
  <si>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</si>
  <si>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</si>
  <si>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</si>
  <si>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</si>
  <si>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</si>
  <si>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</si>
  <si>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</si>
  <si>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</si>
  <si>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</si>
  <si>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</si>
  <si>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</si>
  <si>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</si>
  <si>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</si>
  <si>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</si>
  <si>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</si>
  <si>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</si>
  <si>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</si>
  <si>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</si>
  <si>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</si>
  <si>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</si>
  <si>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</si>
  <si>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</si>
  <si>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</si>
  <si>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</si>
  <si>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</si>
  <si>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</si>
  <si>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</si>
  <si>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</si>
  <si>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</si>
  <si>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</si>
  <si>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</si>
  <si>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</si>
  <si>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</si>
  <si>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</si>
  <si>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</si>
  <si>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</si>
  <si>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</si>
  <si>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</si>
  <si>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</si>
  <si>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</si>
  <si>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</si>
  <si>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</si>
  <si>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</si>
  <si>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</si>
  <si>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</si>
  <si>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</si>
  <si>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</si>
  <si>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</si>
  <si>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</si>
  <si>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</si>
  <si>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</si>
  <si>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</si>
  <si>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</si>
  <si>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</si>
  <si>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</si>
  <si>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</si>
  <si>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</si>
  <si>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</si>
  <si>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</si>
  <si>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</si>
  <si>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</si>
  <si>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</si>
  <si>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</si>
  <si>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</si>
  <si>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</si>
  <si>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</si>
  <si>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</si>
  <si>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</si>
  <si>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</si>
  <si>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</si>
  <si>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</si>
  <si>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</si>
  <si>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</si>
  <si>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</si>
  <si>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</si>
  <si>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</si>
  <si>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</si>
  <si>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</si>
  <si>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</si>
  <si>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</si>
  <si>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</si>
  <si>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</si>
  <si>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</si>
  <si>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</si>
  <si>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</si>
  <si>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</si>
  <si>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</si>
  <si>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</si>
  <si>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</si>
  <si>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</si>
  <si>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</si>
  <si>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</si>
  <si>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</si>
  <si>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</si>
  <si>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</si>
  <si>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</si>
  <si>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</si>
  <si>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</si>
  <si>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</si>
  <si>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</si>
  <si>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</si>
  <si>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</si>
  <si>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</si>
  <si>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</si>
  <si>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</si>
  <si>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</si>
  <si>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</si>
  <si>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</si>
  <si>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</si>
  <si>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</si>
  <si>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</si>
  <si>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</si>
  <si>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</si>
  <si>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</si>
  <si>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</si>
  <si>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</si>
  <si>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</si>
  <si>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</si>
  <si>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</si>
  <si>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</si>
  <si>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</si>
  <si>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</si>
  <si>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</si>
  <si>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</si>
  <si>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</si>
  <si>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</si>
  <si>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</si>
  <si>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</si>
  <si>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</si>
  <si>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</si>
  <si>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</si>
  <si>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</si>
  <si>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</si>
  <si>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</si>
  <si>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</si>
  <si>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</si>
  <si>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</si>
  <si>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</si>
  <si>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</si>
  <si>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</si>
  <si>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</si>
  <si>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</si>
  <si>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</si>
  <si>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</si>
  <si>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</si>
  <si>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</si>
  <si>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</si>
  <si>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</si>
  <si>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</si>
  <si>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</si>
  <si>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</si>
  <si>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</si>
  <si>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</si>
  <si>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</si>
  <si>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</si>
  <si>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</si>
  <si>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</si>
  <si>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</si>
  <si>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</si>
  <si>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</si>
  <si>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</si>
  <si>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</si>
  <si>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</si>
  <si>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</si>
  <si>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</si>
  <si>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</si>
  <si>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</si>
  <si>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</si>
  <si>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</si>
  <si>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</si>
  <si>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</si>
  <si>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</si>
  <si>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</si>
  <si>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</si>
  <si>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</si>
  <si>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</si>
  <si>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</si>
  <si>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</si>
  <si>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</si>
  <si>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</si>
  <si>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</si>
  <si>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</si>
  <si>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</si>
  <si>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</si>
  <si>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</si>
  <si>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</si>
  <si>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</si>
  <si>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</si>
  <si>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</si>
  <si>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</si>
  <si>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</si>
  <si>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</si>
  <si>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</si>
  <si>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</si>
  <si>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</si>
  <si>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</si>
  <si>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</si>
  <si>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</si>
  <si>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</si>
  <si>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</si>
  <si>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</si>
  <si>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</si>
  <si>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</si>
  <si>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</si>
  <si>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</si>
  <si>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</si>
  <si>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</si>
  <si>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</si>
  <si>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</si>
  <si>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</si>
  <si>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</si>
  <si>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</si>
  <si>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</si>
  <si>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</si>
  <si>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</si>
  <si>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</si>
  <si>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</si>
  <si>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</si>
  <si>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</si>
  <si>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</si>
  <si>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</si>
  <si>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</si>
  <si>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</si>
  <si>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</si>
  <si>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</si>
  <si>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</si>
  <si>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</si>
  <si>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</si>
  <si>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</si>
  <si>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</si>
  <si>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</si>
  <si>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</si>
  <si>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</si>
  <si>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</si>
  <si>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</si>
  <si>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</si>
  <si>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</si>
  <si>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</si>
  <si>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</si>
  <si>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</si>
  <si>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</si>
  <si>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</si>
  <si>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</si>
  <si>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</si>
  <si>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</si>
  <si>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</si>
  <si>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</si>
  <si>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</si>
  <si>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</si>
  <si>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</si>
  <si>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</si>
  <si>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</si>
  <si>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</si>
  <si>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</si>
  <si>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</si>
  <si>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</si>
  <si>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</si>
  <si>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</si>
  <si>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</si>
  <si>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</si>
  <si>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</si>
  <si>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</si>
  <si>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</si>
  <si>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</si>
  <si>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</si>
  <si>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</si>
  <si>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</si>
  <si>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</si>
  <si>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</si>
  <si>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</si>
  <si>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</si>
  <si>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</si>
  <si>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</si>
  <si>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</si>
  <si>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</si>
  <si>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</si>
  <si>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</si>
  <si>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</si>
  <si>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</si>
  <si>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</si>
  <si>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</si>
  <si>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</si>
  <si>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</si>
  <si>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</si>
  <si>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</si>
  <si>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</si>
  <si>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</si>
  <si>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</si>
  <si>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</si>
  <si>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</si>
  <si>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</si>
  <si>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</si>
  <si>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</si>
  <si>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</si>
  <si>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</si>
  <si>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</si>
  <si>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</si>
  <si>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</si>
  <si>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</si>
  <si>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</si>
  <si>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</si>
  <si>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</si>
  <si>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</si>
  <si>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</si>
  <si>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</si>
  <si>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</si>
  <si>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</si>
  <si>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</si>
  <si>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</si>
  <si>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</si>
  <si>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</si>
  <si>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</si>
  <si>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</si>
  <si>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</si>
  <si>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</si>
  <si>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</si>
  <si>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</si>
  <si>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</si>
  <si>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</si>
  <si>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</si>
  <si>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</si>
  <si>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</si>
  <si>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</si>
  <si>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</si>
  <si>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</si>
  <si>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</si>
  <si>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</si>
  <si>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</si>
  <si>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</si>
  <si>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</si>
  <si>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</si>
  <si>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</si>
  <si>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</si>
  <si>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</si>
  <si>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</si>
  <si>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</si>
  <si>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</si>
  <si>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</si>
  <si>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</si>
  <si>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</si>
  <si>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</si>
  <si>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</si>
  <si>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</si>
  <si>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</si>
  <si>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</si>
  <si>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</si>
  <si>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</si>
  <si>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</si>
  <si>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</si>
  <si>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</si>
  <si>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</si>
  <si>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</si>
  <si>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</si>
  <si>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</si>
  <si>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</si>
  <si>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</si>
  <si>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</si>
  <si>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</si>
  <si>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</si>
  <si>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</si>
  <si>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</si>
  <si>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</si>
  <si>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</si>
  <si>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</si>
  <si>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</si>
  <si>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</si>
  <si>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</si>
  <si>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</si>
  <si>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</si>
  <si>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</si>
  <si>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</si>
  <si>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</si>
  <si>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</si>
  <si>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</si>
  <si>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</si>
  <si>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</si>
  <si>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</si>
  <si>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</si>
  <si>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</si>
  <si>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</si>
  <si>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</si>
  <si>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</si>
  <si>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</si>
  <si>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</si>
  <si>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</si>
  <si>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</si>
  <si>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</si>
  <si>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</si>
  <si>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</si>
  <si>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</si>
  <si>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</si>
  <si>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</si>
  <si>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</si>
  <si>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</si>
  <si>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</si>
  <si>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</si>
  <si>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</si>
  <si>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</si>
  <si>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</si>
  <si>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</si>
  <si>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</si>
  <si>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</si>
  <si>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</si>
  <si>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</si>
  <si>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</si>
  <si>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</si>
  <si>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</si>
  <si>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</si>
  <si>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</si>
  <si>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</si>
  <si>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</si>
  <si>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</si>
  <si>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</si>
  <si>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</si>
  <si>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</si>
  <si>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</si>
  <si>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</si>
  <si>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</si>
  <si>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</si>
  <si>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</si>
  <si>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</si>
  <si>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</si>
  <si>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</si>
  <si>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</si>
  <si>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</si>
  <si>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</si>
  <si>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</si>
  <si>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</si>
  <si>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</si>
  <si>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</si>
  <si>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</si>
  <si>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</si>
  <si>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</si>
  <si>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</si>
  <si>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</si>
  <si>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</si>
  <si>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</si>
  <si>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</si>
  <si>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</si>
  <si>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</si>
  <si>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</si>
  <si>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</si>
  <si>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</si>
  <si>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</si>
  <si>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</si>
  <si>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</si>
  <si>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</si>
  <si>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</si>
  <si>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</si>
  <si>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</si>
  <si>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</si>
  <si>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</si>
  <si>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</si>
  <si>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</si>
  <si>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</si>
  <si>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</si>
  <si>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</si>
  <si>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</si>
  <si>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</si>
  <si>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</si>
  <si>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</si>
  <si>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</si>
  <si>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</si>
  <si>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</si>
  <si>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</si>
  <si>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</si>
  <si>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</si>
  <si>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</si>
  <si>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</si>
  <si>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</si>
  <si>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</si>
  <si>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</si>
  <si>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</si>
  <si>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</si>
  <si>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</si>
  <si>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</si>
  <si>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</si>
  <si>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</si>
  <si>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</si>
  <si>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</si>
  <si>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</si>
  <si>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</si>
  <si>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</si>
  <si>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</si>
  <si>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</si>
  <si>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</si>
  <si>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</si>
  <si>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</si>
  <si>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</si>
  <si>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</si>
  <si>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</si>
  <si>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</si>
  <si>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</si>
  <si>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</si>
  <si>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</si>
  <si>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</si>
  <si>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</si>
  <si>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</si>
  <si>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</si>
  <si>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</si>
  <si>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</si>
  <si>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</si>
  <si>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</si>
  <si>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</si>
  <si>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</si>
  <si>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</si>
  <si>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</si>
  <si>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</si>
  <si>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</si>
  <si>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</si>
  <si>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</si>
  <si>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</si>
  <si>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</si>
  <si>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</si>
  <si>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</si>
  <si>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</si>
  <si>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</si>
  <si>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</si>
  <si>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</si>
  <si>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</si>
  <si>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</si>
  <si>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</si>
  <si>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</si>
  <si>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</si>
  <si>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</si>
  <si>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</si>
  <si>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</si>
  <si>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</si>
  <si>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</si>
  <si>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</si>
  <si>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</si>
  <si>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</si>
  <si>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</si>
  <si>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</si>
  <si>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</si>
  <si>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</si>
  <si>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</si>
  <si>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</si>
  <si>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</si>
  <si>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</si>
  <si>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</si>
  <si>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</si>
  <si>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</si>
  <si>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</si>
  <si>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</si>
  <si>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</si>
  <si>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</si>
  <si>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</si>
  <si>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</si>
  <si>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</si>
  <si>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</si>
  <si>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</si>
  <si>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</si>
  <si>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</si>
  <si>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</si>
  <si>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</si>
  <si>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</si>
  <si>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</si>
  <si>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</si>
  <si>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</si>
  <si>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</si>
  <si>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</si>
  <si>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</si>
  <si>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</si>
  <si>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</si>
  <si>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</si>
  <si>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</si>
  <si>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</si>
  <si>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</si>
  <si>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</si>
  <si>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</si>
  <si>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</si>
  <si>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</si>
  <si>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</si>
  <si>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</si>
  <si>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</si>
  <si>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</si>
  <si>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</si>
  <si>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</si>
  <si>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</si>
  <si>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</si>
  <si>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</si>
  <si>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</si>
  <si>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</si>
  <si>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</si>
  <si>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</si>
  <si>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</si>
  <si>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</si>
  <si>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</si>
  <si>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</si>
  <si>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</si>
  <si>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</si>
  <si>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</si>
  <si>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</si>
  <si>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</si>
  <si>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</si>
  <si>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</si>
  <si>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</si>
  <si>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</si>
  <si>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</si>
  <si>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</si>
  <si>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</si>
  <si>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</si>
  <si>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</si>
  <si>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</si>
  <si>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</si>
  <si>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</si>
  <si>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</si>
  <si>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</si>
  <si>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</si>
  <si>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</si>
  <si>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</si>
  <si>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</si>
  <si>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</si>
  <si>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</si>
  <si>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</si>
  <si>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</si>
  <si>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</si>
  <si>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</si>
  <si>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</si>
  <si>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</si>
  <si>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</si>
  <si>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</si>
  <si>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</si>
  <si>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</si>
  <si>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</si>
  <si>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</si>
  <si>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</si>
  <si>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</si>
  <si>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</si>
  <si>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</si>
  <si>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</si>
  <si>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</si>
  <si>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</si>
  <si>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</si>
  <si>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</si>
  <si>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</si>
  <si>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</si>
  <si>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</si>
  <si>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</si>
  <si>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</si>
  <si>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</si>
  <si>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</si>
  <si>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</si>
  <si>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</si>
  <si>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</si>
  <si>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</si>
  <si>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</si>
  <si>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</si>
  <si>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</si>
  <si>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</si>
  <si>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</si>
  <si>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</si>
  <si>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</si>
  <si>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</si>
  <si>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</si>
  <si>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</si>
  <si>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</si>
  <si>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</si>
  <si>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</si>
  <si>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</si>
  <si>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</si>
  <si>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</si>
  <si>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</si>
  <si>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</si>
  <si>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</si>
  <si>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</si>
  <si>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</si>
  <si>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</si>
  <si>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</si>
  <si>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</si>
  <si>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</si>
  <si>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</si>
  <si>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</si>
  <si>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</si>
  <si>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</si>
  <si>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</si>
  <si>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</si>
  <si>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</si>
  <si>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</si>
  <si>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</si>
  <si>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</si>
  <si>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</si>
  <si>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</si>
  <si>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</si>
  <si>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</si>
  <si>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</si>
  <si>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</si>
  <si>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</si>
  <si>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</si>
  <si>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</si>
  <si>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</si>
  <si>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</si>
  <si>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</si>
  <si>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</si>
  <si>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</si>
  <si>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</si>
  <si>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</si>
  <si>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</si>
  <si>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</si>
  <si>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</si>
  <si>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</si>
  <si>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</si>
  <si>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</si>
  <si>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</si>
  <si>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</si>
  <si>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</si>
  <si>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</si>
  <si>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</si>
  <si>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</si>
  <si>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</si>
  <si>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</si>
  <si>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</si>
  <si>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</si>
  <si>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</si>
  <si>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</si>
  <si>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</si>
  <si>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</si>
  <si>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</si>
  <si>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</si>
  <si>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</si>
  <si>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</si>
  <si>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</si>
  <si>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</si>
  <si>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</si>
  <si>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</si>
  <si>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</si>
  <si>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</si>
  <si>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</si>
  <si>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</si>
  <si>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</si>
  <si>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</si>
  <si>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</si>
  <si>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</si>
  <si>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</si>
  <si>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</si>
  <si>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</si>
  <si>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</si>
  <si>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</si>
  <si>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</si>
  <si>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</si>
  <si>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</si>
  <si>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</si>
  <si>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</si>
  <si>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</si>
  <si>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</si>
  <si>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</si>
  <si>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</si>
  <si>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</si>
  <si>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</si>
  <si>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</si>
  <si>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</si>
  <si>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</si>
  <si>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</si>
  <si>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</si>
  <si>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</si>
  <si>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</si>
  <si>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</si>
  <si>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</si>
  <si>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</si>
  <si>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</si>
  <si>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</si>
  <si>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</si>
  <si>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</si>
  <si>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</si>
  <si>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</si>
  <si>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</si>
  <si>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</si>
  <si>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</si>
  <si>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</si>
  <si>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</si>
  <si>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</si>
  <si>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</si>
  <si>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</si>
  <si>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</si>
  <si>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</si>
  <si>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</si>
  <si>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</si>
  <si>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</si>
  <si>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</si>
  <si>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</si>
  <si>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</si>
  <si>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</si>
  <si>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</si>
  <si>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</si>
  <si>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</si>
  <si>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</si>
  <si>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</si>
  <si>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</si>
  <si>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</si>
  <si>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</si>
  <si>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</si>
  <si>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</si>
  <si>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</si>
  <si>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</si>
  <si>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</si>
  <si>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</si>
  <si>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</si>
  <si>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</si>
  <si>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</si>
  <si>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</si>
  <si>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</si>
  <si>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</si>
  <si>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</si>
  <si>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</si>
  <si>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</si>
  <si>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</si>
  <si>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</si>
  <si>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</si>
  <si>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</si>
  <si>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</si>
  <si>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</si>
  <si>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</si>
  <si>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</si>
  <si>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</si>
  <si>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</si>
  <si>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</si>
  <si>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</si>
  <si>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</si>
  <si>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</si>
  <si>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</si>
  <si>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</si>
  <si>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</si>
  <si>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</si>
  <si>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</si>
  <si>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</si>
  <si>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</si>
  <si>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</si>
  <si>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</si>
  <si>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</si>
  <si>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</si>
  <si>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</si>
  <si>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</si>
  <si>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</si>
  <si>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</si>
  <si>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</si>
  <si>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</si>
  <si>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</si>
  <si>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</si>
  <si>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</si>
  <si>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</si>
  <si>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</si>
  <si>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</si>
  <si>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</si>
  <si>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</si>
  <si>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</si>
  <si>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</si>
  <si>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</si>
  <si>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</si>
  <si>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</si>
  <si>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</si>
  <si>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</si>
  <si>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</si>
  <si>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</si>
  <si>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</si>
  <si>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</si>
  <si>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</si>
  <si>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</si>
  <si>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</si>
  <si>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</si>
  <si>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</si>
  <si>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</si>
  <si>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</si>
  <si>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</si>
  <si>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</si>
  <si>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</si>
  <si>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</si>
  <si>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</si>
  <si>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</si>
  <si>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</si>
  <si>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</si>
  <si>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</si>
  <si>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</si>
  <si>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</si>
  <si>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</si>
  <si>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</si>
  <si>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</si>
  <si>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</si>
  <si>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</si>
  <si>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</si>
  <si>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</si>
  <si>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</si>
  <si>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</si>
  <si>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</si>
  <si>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</si>
  <si>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</si>
  <si>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</si>
  <si>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</si>
  <si>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</si>
  <si>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</si>
  <si>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</si>
  <si>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</si>
  <si>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</si>
  <si>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</si>
  <si>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</si>
  <si>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</si>
  <si>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</si>
  <si>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</si>
  <si>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</si>
  <si>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</si>
  <si>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</si>
  <si>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</si>
  <si>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</si>
  <si>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</si>
  <si>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</si>
  <si>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</si>
  <si>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</si>
  <si>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</si>
  <si>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</si>
  <si>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</si>
  <si>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</si>
  <si>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</si>
  <si>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</si>
  <si>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</si>
  <si>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</si>
  <si>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</si>
  <si>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</si>
  <si>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</si>
  <si>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</si>
  <si>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</si>
  <si>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</si>
  <si>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</si>
  <si>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</si>
  <si>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</si>
  <si>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</si>
  <si>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</si>
  <si>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</si>
  <si>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</si>
  <si>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</si>
  <si>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</si>
  <si>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</si>
  <si>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</si>
  <si>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</si>
  <si>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</si>
  <si>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</si>
  <si>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</si>
  <si>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</si>
  <si>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</si>
  <si>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</si>
  <si>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</si>
  <si>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</si>
  <si>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</si>
  <si>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</si>
  <si>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</si>
  <si>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</si>
  <si>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</si>
  <si>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</si>
  <si>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</si>
  <si>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</si>
  <si>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</si>
  <si>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</si>
  <si>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</si>
  <si>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</si>
  <si>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</si>
  <si>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</si>
  <si>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</si>
  <si>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</si>
  <si>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</si>
  <si>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</si>
  <si>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</si>
  <si>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</si>
  <si>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</si>
  <si>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</si>
  <si>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</si>
  <si>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</si>
  <si>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</si>
  <si>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</si>
  <si>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</si>
  <si>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</si>
  <si>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</si>
  <si>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</si>
  <si>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</si>
  <si>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</si>
  <si>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</si>
  <si>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</si>
  <si>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</si>
  <si>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</si>
  <si>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</si>
  <si>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</si>
  <si>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</si>
  <si>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</si>
  <si>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</si>
  <si>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</si>
  <si>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</si>
  <si>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</si>
  <si>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</si>
  <si>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</si>
  <si>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</si>
  <si>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</si>
  <si>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</si>
  <si>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</si>
  <si>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</si>
  <si>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</si>
  <si>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</si>
  <si>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</si>
  <si>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</si>
  <si>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</si>
  <si>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</si>
  <si>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</si>
  <si>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</si>
  <si>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</si>
  <si>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</si>
  <si>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</si>
  <si>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</si>
  <si>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</si>
  <si>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</si>
  <si>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</si>
  <si>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</si>
  <si>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</si>
  <si>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</si>
  <si>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</si>
  <si>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</si>
  <si>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</si>
  <si>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</si>
  <si>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</si>
  <si>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</si>
  <si>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</si>
  <si>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</si>
  <si>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</si>
  <si>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</si>
  <si>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</si>
  <si>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</si>
  <si>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</si>
  <si>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</si>
  <si>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</si>
  <si>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</si>
  <si>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</si>
  <si>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</si>
  <si>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</si>
  <si>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</si>
  <si>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</si>
  <si>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</si>
  <si>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</si>
  <si>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</si>
  <si>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</si>
  <si>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</si>
  <si>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</si>
  <si>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</si>
  <si>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</si>
  <si>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</si>
  <si>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</si>
  <si>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</si>
  <si>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</si>
  <si>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</si>
  <si>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</si>
  <si>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</si>
  <si>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</si>
  <si>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</si>
  <si>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</si>
  <si>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</si>
  <si>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</si>
  <si>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</si>
  <si>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</si>
  <si>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</si>
  <si>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</si>
  <si>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</si>
  <si>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</si>
  <si>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</si>
  <si>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</si>
  <si>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</si>
  <si>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</si>
  <si>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</si>
  <si>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</si>
  <si>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</si>
  <si>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</si>
  <si>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</si>
  <si>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</si>
  <si>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</si>
  <si>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</si>
  <si>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</si>
  <si>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</si>
  <si>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</si>
  <si>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</si>
  <si>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</si>
  <si>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</si>
  <si>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</si>
  <si>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</si>
  <si>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</si>
  <si>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</si>
  <si>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</si>
  <si>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</si>
  <si>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</si>
  <si>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</si>
  <si>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</si>
  <si>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</si>
  <si>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</si>
  <si>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</si>
  <si>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</si>
  <si>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</si>
  <si>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</si>
  <si>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</si>
  <si>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</si>
  <si>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</si>
  <si>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</si>
  <si>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</si>
  <si>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</si>
  <si>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</si>
  <si>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</si>
  <si>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</si>
  <si>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</si>
  <si>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</si>
  <si>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</si>
  <si>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</si>
  <si>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</si>
  <si>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</si>
  <si>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</si>
  <si>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</si>
  <si>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</si>
  <si>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</si>
  <si>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</si>
  <si>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</si>
  <si>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</si>
  <si>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</si>
  <si>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</si>
  <si>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</si>
  <si>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</si>
  <si>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</si>
  <si>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</si>
  <si>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</si>
  <si>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</si>
  <si>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</si>
  <si>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</si>
  <si>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</si>
  <si>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</si>
  <si>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</si>
  <si>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</si>
  <si>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</si>
  <si>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</si>
  <si>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</si>
  <si>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</si>
  <si>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</si>
  <si>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</si>
  <si>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</si>
  <si>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</si>
  <si>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</si>
  <si>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</si>
  <si>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</si>
  <si>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</si>
  <si>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</si>
  <si>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</si>
  <si>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</si>
  <si>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</si>
  <si>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</si>
  <si>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</si>
  <si>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</si>
  <si>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</si>
  <si>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</si>
  <si>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</si>
  <si>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</si>
  <si>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</si>
  <si>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</si>
  <si>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</si>
  <si>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</si>
  <si>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</si>
  <si>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</si>
  <si>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</si>
  <si>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</si>
  <si>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</si>
  <si>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</si>
  <si>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</si>
  <si>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</si>
  <si>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</si>
  <si>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</si>
  <si>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</si>
  <si>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</si>
  <si>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</si>
  <si>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</si>
  <si>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</si>
  <si>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</si>
  <si>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</si>
  <si>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</si>
  <si>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</si>
  <si>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</si>
  <si>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</si>
  <si>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</si>
  <si>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</si>
  <si>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</si>
  <si>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</si>
  <si>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</si>
  <si>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</si>
  <si>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</si>
  <si>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</si>
  <si>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</si>
  <si>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</si>
  <si>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</si>
  <si>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</si>
  <si>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</si>
  <si>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</si>
  <si>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</si>
  <si>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</si>
  <si>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</si>
  <si>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</si>
  <si>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</si>
  <si>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</si>
  <si>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</si>
  <si>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</si>
  <si>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</si>
  <si>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</si>
  <si>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</si>
  <si>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</si>
  <si>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</si>
  <si>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</si>
  <si>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</si>
  <si>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</si>
  <si>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</si>
  <si>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</si>
  <si>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</si>
  <si>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</si>
  <si>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</si>
  <si>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</si>
  <si>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</si>
  <si>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</si>
  <si>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</si>
  <si>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</si>
  <si>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</si>
  <si>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</si>
  <si>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</si>
  <si>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</si>
  <si>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</si>
  <si>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</si>
  <si>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</si>
  <si>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</si>
  <si>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</si>
  <si>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</si>
  <si>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</si>
  <si>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</si>
  <si>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</si>
  <si>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</si>
  <si>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</si>
  <si>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</si>
  <si>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</si>
  <si>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</si>
  <si>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</si>
  <si>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</si>
  <si>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</si>
  <si>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</si>
  <si>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</si>
  <si>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</si>
  <si>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</si>
  <si>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</si>
  <si>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</si>
  <si>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</si>
  <si>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</si>
  <si>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</si>
  <si>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</si>
  <si>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</si>
  <si>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</si>
  <si>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</si>
  <si>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</si>
  <si>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</si>
  <si>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</si>
  <si>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</si>
  <si>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</si>
  <si>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</si>
  <si>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</si>
  <si>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</si>
  <si>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</si>
  <si>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</si>
  <si>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</si>
  <si>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</si>
  <si>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</si>
  <si>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</si>
  <si>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</si>
  <si>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</si>
  <si>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</si>
  <si>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</si>
  <si>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</si>
  <si>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</si>
  <si>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</si>
  <si>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</si>
  <si>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</si>
  <si>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</si>
  <si>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</si>
  <si>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</si>
  <si>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</si>
  <si>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</si>
  <si>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</si>
  <si>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</si>
  <si>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</si>
  <si>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</si>
  <si>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</si>
  <si>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</si>
  <si>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</si>
  <si>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</si>
  <si>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</si>
  <si>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</si>
  <si>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</si>
  <si>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</si>
  <si>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</si>
  <si>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</si>
  <si>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</si>
  <si>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</si>
  <si>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</si>
  <si>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</si>
  <si>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</si>
  <si>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</si>
  <si>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</si>
  <si>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</si>
  <si>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</si>
  <si>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</si>
  <si>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</si>
  <si>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</si>
  <si>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</si>
  <si>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</si>
  <si>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</si>
  <si>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</si>
  <si>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</si>
  <si>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</si>
  <si>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</si>
  <si>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</si>
  <si>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</si>
  <si>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</si>
  <si>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</si>
  <si>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</si>
  <si>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</si>
  <si>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</si>
  <si>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</si>
  <si>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</si>
  <si>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</si>
  <si>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</si>
  <si>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</si>
  <si>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</si>
  <si>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</si>
  <si>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</si>
  <si>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</si>
  <si>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</si>
  <si>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</si>
  <si>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</si>
  <si>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</si>
  <si>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</si>
  <si>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</si>
  <si>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</si>
  <si>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</si>
  <si>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</si>
  <si>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</si>
  <si>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</si>
  <si>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</si>
  <si>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</si>
  <si>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</si>
  <si>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</si>
  <si>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</si>
  <si>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</si>
  <si>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</si>
  <si>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</si>
  <si>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</si>
  <si>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</si>
  <si>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</si>
  <si>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</si>
  <si>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</si>
  <si>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</si>
  <si>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</si>
  <si>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</si>
  <si>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</si>
  <si>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</si>
  <si>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</si>
  <si>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</si>
  <si>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</si>
  <si>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</si>
  <si>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</si>
  <si>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</si>
  <si>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</si>
  <si>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</si>
  <si>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</si>
  <si>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</si>
  <si>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</si>
  <si>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</si>
  <si>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</si>
  <si>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</si>
  <si>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</si>
  <si>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</si>
  <si>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</si>
  <si>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</si>
  <si>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</si>
  <si>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</si>
  <si>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</si>
  <si>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</si>
  <si>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</si>
  <si>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</si>
  <si>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</si>
  <si>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</si>
  <si>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</si>
  <si>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</si>
  <si>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</si>
  <si>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</si>
  <si>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</si>
  <si>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</si>
  <si>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</si>
  <si>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</si>
  <si>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</si>
  <si>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</si>
  <si>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</si>
  <si>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</si>
  <si>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</si>
  <si>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</si>
  <si>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</si>
  <si>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</si>
  <si>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</si>
  <si>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</si>
  <si>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</si>
  <si>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</si>
  <si>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</si>
  <si>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</si>
  <si>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</si>
  <si>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</si>
  <si>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</si>
  <si>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</si>
  <si>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</si>
  <si>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</si>
  <si>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</si>
  <si>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</si>
  <si>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</si>
  <si>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</si>
  <si>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</si>
  <si>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</si>
  <si>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</si>
  <si>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</si>
  <si>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</si>
  <si>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</si>
  <si>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</si>
  <si>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</si>
  <si>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</si>
  <si>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</si>
  <si>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</si>
  <si>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</si>
  <si>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</si>
  <si>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</si>
  <si>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</si>
  <si>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</si>
  <si>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</si>
  <si>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</si>
  <si>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</si>
  <si>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</si>
  <si>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</si>
  <si>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</si>
  <si>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</si>
  <si>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</si>
  <si>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</si>
  <si>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</si>
  <si>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</si>
  <si>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</si>
  <si>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</si>
  <si>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</si>
  <si>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</si>
  <si>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</si>
  <si>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</si>
  <si>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</si>
  <si>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</si>
  <si>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</si>
  <si>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</si>
  <si>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</si>
  <si>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</si>
  <si>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</si>
  <si>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</si>
  <si>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</si>
  <si>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</si>
  <si>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</si>
  <si>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</si>
  <si>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</si>
  <si>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</si>
  <si>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</si>
  <si>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</si>
  <si>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</si>
  <si>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</si>
  <si>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</si>
  <si>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</si>
  <si>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</si>
  <si>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</si>
  <si>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</si>
  <si>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</si>
  <si>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</si>
  <si>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</si>
  <si>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</si>
  <si>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</si>
  <si>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</si>
  <si>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</si>
  <si>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</si>
  <si>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</si>
  <si>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</si>
  <si>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</si>
  <si>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</si>
  <si>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</si>
  <si>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</si>
  <si>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</si>
  <si>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</si>
  <si>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</si>
  <si>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</si>
  <si>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</si>
  <si>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</si>
  <si>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</si>
  <si>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</si>
  <si>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</si>
  <si>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</si>
  <si>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</si>
  <si>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</si>
  <si>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</si>
  <si>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</si>
  <si>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</si>
  <si>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</si>
  <si>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</si>
  <si>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</si>
  <si>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</si>
  <si>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</si>
  <si>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</si>
  <si>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</si>
  <si>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</si>
  <si>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</si>
  <si>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</si>
  <si>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</si>
  <si>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</si>
  <si>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</si>
  <si>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</si>
  <si>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</si>
  <si>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</si>
  <si>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</si>
  <si>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</si>
  <si>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</si>
  <si>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</si>
  <si>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</si>
  <si>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</si>
  <si>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</si>
  <si>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</si>
  <si>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</si>
  <si>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</si>
  <si>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</si>
  <si>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</si>
  <si>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</si>
  <si>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</si>
  <si>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</si>
  <si>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</si>
  <si>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</si>
  <si>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</si>
  <si>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</si>
  <si>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</si>
  <si>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</si>
  <si>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</si>
  <si>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</si>
  <si>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</si>
  <si>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</si>
  <si>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</si>
  <si>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</si>
  <si>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</si>
  <si>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</si>
  <si>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</si>
  <si>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</si>
  <si>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</si>
  <si>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</si>
  <si>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</si>
  <si>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</si>
  <si>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</si>
  <si>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</si>
  <si>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</si>
  <si>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</si>
  <si>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</si>
  <si>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</si>
  <si>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</si>
  <si>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</si>
  <si>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</si>
  <si>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</si>
  <si>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</si>
  <si>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</si>
  <si>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</si>
  <si>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</si>
  <si>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</si>
  <si>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</si>
  <si>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</si>
  <si>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</si>
  <si>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</si>
  <si>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</si>
  <si>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</si>
  <si>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</si>
  <si>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</si>
  <si>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</si>
  <si>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</si>
  <si>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</si>
  <si>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</si>
  <si>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</si>
  <si>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</si>
  <si>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</si>
  <si>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</si>
  <si>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</si>
  <si>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</si>
  <si>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</si>
  <si>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</si>
  <si>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</si>
  <si>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</si>
  <si>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</si>
  <si>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</si>
  <si>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</si>
  <si>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</si>
  <si>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</si>
  <si>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</si>
  <si>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</si>
  <si>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</si>
  <si>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</si>
  <si>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</si>
  <si>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</si>
  <si>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</si>
  <si>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</si>
  <si>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</si>
  <si>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</si>
  <si>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</si>
  <si>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</si>
  <si>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</si>
  <si>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</si>
  <si>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</si>
  <si>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</si>
  <si>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</si>
  <si>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</si>
  <si>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</si>
  <si>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</si>
  <si>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</si>
  <si>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</si>
  <si>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</si>
  <si>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</si>
  <si>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</si>
  <si>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</si>
  <si>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</si>
  <si>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</si>
  <si>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</si>
  <si>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</si>
  <si>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</si>
  <si>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</si>
  <si>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</si>
  <si>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</si>
  <si>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</si>
  <si>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</si>
  <si>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</si>
  <si>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</si>
  <si>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</si>
  <si>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</si>
  <si>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</si>
  <si>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</si>
  <si>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</si>
  <si>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</si>
  <si>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</si>
  <si>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</si>
  <si>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</si>
  <si>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</si>
  <si>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</si>
  <si>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</si>
  <si>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</si>
  <si>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</si>
  <si>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</si>
  <si>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</si>
  <si>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</si>
  <si>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</si>
  <si>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</si>
  <si>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</si>
  <si>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</si>
  <si>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</si>
  <si>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</si>
  <si>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</si>
  <si>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</si>
  <si>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</si>
  <si>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</si>
  <si>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</si>
  <si>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</si>
  <si>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</si>
  <si>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</si>
  <si>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</si>
  <si>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</si>
  <si>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</si>
  <si>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</si>
  <si>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</si>
  <si>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</si>
  <si>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</si>
  <si>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</si>
  <si>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</si>
  <si>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</si>
  <si>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</si>
  <si>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</si>
  <si>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</si>
  <si>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</si>
  <si>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</si>
  <si>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</si>
  <si>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</si>
  <si>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</si>
  <si>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</si>
  <si>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</si>
  <si>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</si>
  <si>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</si>
  <si>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</si>
  <si>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</si>
  <si>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</si>
  <si>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</si>
  <si>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</si>
  <si>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</si>
  <si>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</si>
  <si>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</si>
  <si>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</si>
  <si>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</si>
  <si>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</si>
  <si>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</si>
  <si>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</si>
  <si>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</si>
  <si>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</si>
  <si>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</si>
  <si>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</si>
  <si>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</si>
  <si>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</si>
  <si>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</si>
  <si>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</si>
  <si>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</si>
  <si>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</si>
  <si>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</si>
  <si>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</si>
  <si>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</si>
  <si>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</si>
  <si>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</si>
  <si>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</si>
  <si>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</si>
  <si>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</si>
  <si>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</si>
  <si>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</si>
  <si>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</si>
  <si>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</si>
  <si>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</si>
  <si>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</si>
  <si>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</si>
  <si>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</si>
  <si>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</si>
  <si>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</si>
  <si>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</si>
  <si>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</si>
  <si>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</si>
  <si>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</si>
  <si>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</si>
  <si>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</si>
  <si>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</si>
  <si>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</si>
  <si>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</si>
  <si>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</si>
  <si>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</si>
  <si>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</si>
  <si>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</si>
  <si>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</si>
  <si>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</si>
  <si>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</si>
  <si>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</si>
  <si>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</si>
  <si>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</si>
  <si>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</si>
  <si>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</si>
  <si>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</si>
  <si>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</si>
  <si>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</si>
  <si>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</si>
  <si>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</si>
  <si>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</si>
  <si>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</si>
  <si>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</si>
  <si>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</si>
  <si>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</si>
  <si>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</si>
  <si>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</si>
  <si>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</si>
  <si>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</si>
  <si>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</si>
  <si>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</si>
  <si>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</si>
  <si>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</si>
  <si>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</si>
  <si>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</si>
  <si>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</si>
  <si>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</si>
  <si>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</si>
  <si>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</si>
  <si>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</si>
  <si>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</si>
  <si>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</si>
  <si>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</si>
  <si>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</si>
  <si>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</si>
  <si>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</si>
  <si>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</si>
  <si>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</si>
  <si>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</si>
  <si>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</si>
  <si>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</si>
  <si>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</si>
  <si>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</si>
  <si>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</si>
  <si>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</si>
  <si>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</si>
  <si>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</si>
  <si>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</si>
  <si>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</si>
  <si>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</si>
  <si>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</si>
  <si>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</si>
  <si>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</si>
  <si>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</si>
  <si>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</si>
  <si>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</si>
  <si>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</si>
  <si>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</si>
  <si>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</si>
  <si>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</si>
  <si>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</si>
  <si>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</si>
  <si>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</si>
  <si>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</si>
  <si>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</si>
  <si>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</si>
  <si>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</si>
  <si>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</si>
  <si>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</si>
  <si>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</si>
  <si>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</si>
  <si>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</si>
  <si>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</si>
  <si>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</si>
  <si>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</si>
  <si>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</si>
  <si>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</si>
  <si>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</si>
  <si>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</si>
  <si>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</si>
  <si>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</si>
  <si>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</si>
  <si>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</si>
  <si>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</si>
  <si>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</si>
  <si>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</si>
  <si>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</si>
  <si>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</si>
  <si>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</si>
  <si>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</si>
  <si>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</si>
  <si>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</si>
  <si>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</si>
  <si>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</si>
  <si>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</si>
  <si>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</si>
  <si>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</si>
  <si>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</si>
  <si>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</si>
  <si>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</si>
  <si>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</si>
  <si>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</si>
  <si>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</si>
  <si>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</si>
  <si>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</si>
  <si>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</si>
  <si>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</si>
  <si>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</si>
  <si>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</si>
  <si>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</si>
  <si>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</si>
  <si>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</si>
  <si>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</si>
  <si>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</si>
  <si>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</si>
  <si>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</si>
  <si>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</si>
  <si>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</si>
  <si>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</si>
  <si>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</si>
  <si>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</si>
  <si>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</si>
  <si>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</si>
  <si>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</si>
  <si>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</si>
  <si>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</si>
  <si>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</si>
  <si>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</si>
  <si>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</si>
  <si>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</si>
  <si>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</si>
  <si>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</si>
  <si>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</si>
  <si>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</si>
  <si>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</si>
  <si>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</si>
  <si>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</si>
  <si>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</si>
  <si>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</si>
  <si>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</si>
  <si>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</si>
  <si>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</si>
  <si>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</si>
  <si>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</si>
  <si>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</si>
  <si>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</si>
  <si>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</si>
  <si>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</si>
  <si>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</si>
  <si>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</si>
  <si>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</si>
  <si>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</si>
  <si>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</si>
  <si>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</si>
  <si>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</si>
  <si>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</si>
  <si>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</si>
  <si>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</si>
  <si>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</si>
  <si>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</si>
  <si>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</si>
  <si>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</si>
  <si>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</si>
  <si>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</si>
  <si>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</si>
  <si>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</si>
  <si>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</si>
  <si>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</si>
  <si>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</si>
  <si>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</si>
  <si>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</si>
  <si>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</si>
  <si>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</si>
  <si>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</si>
  <si>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</si>
  <si>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</si>
  <si>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</si>
  <si>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</si>
  <si>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</si>
  <si>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</si>
  <si>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</si>
  <si>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</si>
  <si>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</si>
  <si>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</si>
  <si>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</si>
  <si>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</si>
  <si>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</si>
  <si>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</si>
  <si>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</si>
  <si>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</si>
  <si>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</si>
  <si>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</si>
  <si>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</si>
  <si>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</si>
  <si>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</si>
  <si>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</si>
  <si>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</si>
  <si>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</si>
  <si>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</si>
  <si>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</si>
  <si>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</si>
  <si>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</si>
  <si>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</si>
  <si>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</si>
  <si>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</si>
  <si>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</si>
  <si>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</si>
  <si>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</si>
  <si>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</si>
  <si>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</si>
  <si>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</si>
  <si>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</si>
  <si>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</si>
  <si>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</si>
  <si>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</si>
  <si>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</si>
  <si>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</si>
  <si>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</si>
  <si>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</si>
  <si>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</si>
  <si>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</si>
  <si>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</si>
  <si>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</si>
  <si>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</si>
  <si>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</si>
  <si>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</si>
  <si>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</si>
  <si>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</si>
  <si>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</si>
  <si>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</si>
  <si>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</si>
  <si>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</si>
  <si>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</si>
  <si>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</si>
  <si>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</si>
  <si>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</si>
  <si>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</si>
  <si>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</si>
  <si>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</si>
  <si>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</si>
  <si>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</si>
  <si>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</si>
  <si>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</si>
  <si>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</si>
  <si>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</si>
  <si>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</si>
  <si>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</si>
  <si>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</si>
  <si>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</si>
  <si>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</si>
  <si>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</si>
  <si>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</si>
  <si>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</si>
  <si>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</si>
  <si>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</si>
  <si>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</si>
  <si>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</si>
  <si>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</si>
  <si>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</si>
  <si>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</si>
  <si>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</si>
  <si>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</si>
  <si>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</si>
  <si>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</si>
  <si>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</si>
  <si>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</si>
  <si>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</si>
  <si>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</si>
  <si>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</si>
  <si>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</si>
  <si>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</si>
  <si>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</si>
  <si>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</si>
  <si>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</si>
  <si>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</si>
  <si>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</si>
  <si>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</si>
  <si>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</si>
  <si>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</si>
  <si>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</si>
  <si>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</si>
  <si>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</si>
  <si>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</si>
  <si>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</si>
  <si>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</si>
  <si>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</si>
  <si>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</si>
  <si>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</si>
  <si>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</si>
  <si>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</si>
  <si>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</si>
  <si>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</si>
  <si>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</si>
  <si>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</si>
  <si>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</si>
  <si>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</si>
  <si>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</si>
  <si>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</si>
  <si>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</si>
  <si>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</si>
  <si>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</si>
  <si>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</si>
  <si>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</si>
  <si>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</si>
  <si>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</si>
  <si>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</si>
  <si>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</si>
  <si>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</si>
  <si>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</si>
  <si>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</si>
  <si>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</si>
  <si>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</si>
  <si>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</si>
  <si>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</si>
  <si>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</si>
  <si>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</si>
  <si>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</si>
  <si>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</si>
  <si>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</si>
  <si>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</si>
  <si>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</si>
  <si>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</si>
  <si>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</si>
  <si>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</si>
  <si>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</si>
  <si>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</si>
  <si>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</si>
  <si>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</si>
  <si>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</si>
  <si>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</si>
  <si>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</si>
  <si>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</si>
  <si>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</si>
  <si>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</si>
  <si>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</si>
  <si>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</si>
  <si>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</si>
  <si>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</si>
  <si>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</si>
  <si>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</si>
  <si>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</si>
  <si>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</si>
  <si>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</si>
  <si>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</si>
  <si>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</si>
  <si>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</si>
  <si>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</si>
  <si>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</si>
  <si>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</si>
  <si>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</si>
  <si>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</si>
  <si>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</si>
  <si>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</si>
  <si>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</si>
  <si>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</si>
  <si>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</si>
  <si>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</si>
  <si>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</si>
  <si>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</si>
  <si>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</si>
  <si>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</si>
  <si>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</si>
  <si>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</si>
  <si>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</si>
  <si>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</si>
  <si>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</si>
  <si>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</si>
  <si>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</si>
  <si>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</si>
  <si>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</si>
  <si>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</si>
  <si>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</si>
  <si>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</si>
  <si>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</si>
  <si>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</si>
  <si>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</si>
  <si>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</si>
  <si>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</si>
  <si>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</si>
  <si>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</si>
  <si>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</si>
  <si>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</si>
  <si>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</si>
  <si>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</si>
  <si>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</si>
  <si>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</si>
  <si>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</si>
  <si>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</si>
  <si>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</si>
  <si>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</si>
  <si>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</si>
  <si>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</si>
  <si>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</si>
  <si>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</si>
  <si>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</si>
  <si>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</si>
  <si>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</si>
  <si>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</si>
  <si>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</si>
  <si>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</si>
  <si>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</si>
  <si>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</si>
  <si>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</si>
  <si>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</si>
  <si>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</si>
  <si>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</si>
  <si>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</si>
  <si>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</si>
  <si>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</si>
  <si>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</si>
  <si>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</si>
  <si>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</si>
  <si>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</si>
  <si>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</si>
  <si>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</si>
  <si>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</si>
  <si>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</si>
  <si>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</si>
  <si>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</si>
  <si>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</si>
  <si>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</si>
  <si>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</si>
  <si>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</si>
  <si>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</si>
  <si>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</si>
  <si>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</si>
  <si>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</si>
  <si>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</si>
  <si>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</si>
  <si>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</si>
  <si>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</si>
  <si>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</si>
  <si>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</si>
  <si>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</si>
  <si>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</si>
  <si>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</si>
  <si>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</si>
  <si>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</si>
  <si>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</si>
  <si>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</si>
  <si>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</si>
  <si>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</si>
  <si>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</si>
  <si>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</si>
  <si>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</si>
  <si>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</si>
  <si>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</si>
  <si>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</si>
  <si>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</si>
  <si>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</si>
  <si>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</si>
  <si>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</si>
  <si>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</si>
  <si>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</si>
  <si>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</si>
  <si>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</si>
  <si>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</si>
  <si>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</si>
  <si>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</si>
  <si>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</si>
  <si>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</si>
  <si>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</si>
  <si>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</si>
  <si>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</si>
  <si>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</si>
  <si>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</si>
  <si>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</si>
  <si>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</si>
  <si>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</si>
  <si>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</si>
  <si>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</si>
  <si>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</si>
  <si>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</si>
  <si>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</si>
  <si>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</si>
  <si>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</si>
  <si>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</si>
  <si>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</si>
  <si>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</si>
  <si>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</si>
  <si>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</si>
  <si>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</si>
  <si>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</si>
  <si>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</si>
  <si>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</si>
  <si>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</si>
  <si>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</si>
  <si>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</si>
  <si>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</si>
  <si>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</si>
  <si>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</si>
  <si>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</si>
  <si>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</si>
  <si>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</si>
  <si>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</si>
  <si>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</si>
  <si>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</si>
  <si>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</si>
  <si>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</si>
  <si>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</si>
  <si>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</si>
  <si>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</si>
  <si>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</si>
  <si>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</si>
  <si>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</si>
  <si>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</si>
  <si>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</si>
  <si>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</si>
  <si>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</si>
  <si>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</si>
  <si>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</si>
  <si>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</si>
  <si>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</si>
  <si>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</si>
  <si>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</si>
  <si>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</si>
  <si>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</si>
  <si>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</si>
  <si>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</si>
  <si>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</si>
  <si>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</si>
  <si>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</si>
  <si>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</si>
  <si>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</si>
  <si>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</si>
  <si>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</si>
  <si>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</si>
  <si>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</si>
  <si>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</si>
  <si>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</si>
  <si>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</si>
  <si>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</si>
  <si>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</si>
  <si>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</si>
  <si>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</si>
  <si>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</si>
  <si>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</si>
  <si>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</si>
  <si>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</si>
  <si>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</si>
  <si>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</si>
  <si>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</si>
  <si>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</si>
  <si>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</si>
  <si>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</si>
  <si>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</si>
  <si>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</si>
  <si>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</si>
  <si>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</si>
  <si>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</si>
  <si>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</si>
  <si>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</si>
  <si>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</si>
  <si>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</si>
  <si>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</si>
  <si>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</si>
  <si>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</si>
  <si>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</si>
  <si>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</si>
  <si>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</si>
  <si>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</si>
  <si>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</si>
  <si>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</si>
  <si>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</si>
  <si>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</si>
  <si>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</si>
  <si>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</si>
  <si>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</si>
  <si>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</si>
  <si>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</si>
  <si>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</si>
  <si>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</si>
  <si>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</si>
  <si>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</si>
  <si>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</si>
  <si>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</si>
  <si>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</si>
  <si>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</si>
  <si>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</si>
  <si>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</si>
  <si>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</si>
  <si>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</si>
  <si>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</si>
  <si>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</si>
  <si>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</si>
  <si>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</si>
  <si>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</si>
  <si>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</si>
  <si>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</si>
  <si>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</si>
  <si>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</si>
  <si>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</si>
  <si>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</si>
  <si>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</si>
  <si>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</si>
  <si>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</si>
  <si>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</si>
  <si>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</si>
  <si>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</si>
  <si>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</si>
  <si>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</si>
  <si>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</si>
  <si>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</si>
  <si>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</si>
  <si>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</si>
  <si>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</si>
  <si>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</si>
  <si>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</si>
  <si>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</si>
  <si>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</si>
  <si>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</si>
  <si>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</si>
  <si>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</si>
  <si>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</si>
  <si>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</si>
  <si>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</si>
  <si>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</si>
  <si>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</si>
  <si>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</si>
  <si>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</si>
  <si>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</si>
  <si>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</si>
  <si>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</si>
  <si>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</si>
  <si>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</si>
  <si>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</si>
  <si>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</si>
  <si>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</si>
  <si>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</si>
  <si>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</si>
  <si>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</si>
  <si>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</si>
  <si>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</si>
  <si>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</si>
  <si>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</si>
  <si>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</si>
  <si>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</si>
  <si>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</si>
  <si>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</si>
  <si>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</si>
  <si>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</si>
  <si>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</si>
  <si>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</si>
  <si>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</si>
  <si>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</si>
  <si>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</si>
  <si>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</si>
  <si>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</si>
  <si>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</si>
  <si>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</si>
  <si>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</si>
  <si>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</si>
  <si>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</si>
  <si>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</si>
  <si>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</si>
  <si>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</si>
  <si>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</si>
  <si>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</si>
  <si>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</si>
  <si>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</si>
  <si>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</si>
  <si>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</si>
  <si>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</si>
  <si>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</si>
  <si>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</si>
  <si>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</si>
  <si>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</si>
  <si>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</si>
  <si>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</si>
  <si>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</si>
  <si>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</si>
  <si>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</si>
  <si>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</si>
  <si>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</si>
  <si>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</si>
  <si>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</si>
  <si>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</si>
  <si>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</si>
  <si>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</si>
  <si>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</si>
  <si>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</si>
  <si>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</si>
  <si>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</si>
  <si>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</si>
  <si>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</si>
  <si>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</si>
  <si>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</si>
  <si>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</si>
  <si>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</si>
  <si>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</si>
  <si>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</si>
  <si>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</si>
  <si>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</si>
  <si>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</si>
  <si>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</si>
  <si>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</si>
  <si>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</si>
  <si>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</si>
  <si>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</si>
  <si>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</si>
  <si>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</si>
  <si>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</si>
  <si>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</si>
  <si>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</si>
  <si>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</si>
  <si>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</si>
  <si>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</si>
  <si>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</si>
  <si>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</si>
  <si>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</si>
  <si>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</si>
  <si>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</si>
  <si>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</si>
  <si>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</si>
  <si>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</si>
  <si>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</si>
  <si>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</si>
  <si>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</si>
  <si>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</si>
  <si>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</si>
  <si>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</si>
  <si>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</si>
  <si>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</si>
  <si>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</si>
  <si>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</si>
  <si>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</si>
  <si>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</si>
  <si>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</si>
  <si>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</si>
  <si>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</si>
  <si>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</si>
  <si>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</si>
  <si>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</si>
  <si>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</si>
  <si>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</si>
  <si>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</si>
  <si>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</si>
  <si>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</si>
  <si>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</si>
  <si>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</si>
  <si>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</si>
  <si>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</si>
  <si>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</si>
  <si>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</si>
  <si>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</si>
  <si>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</si>
  <si>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</si>
  <si>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</si>
  <si>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</si>
  <si>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</si>
  <si>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</si>
  <si>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</si>
  <si>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</si>
  <si>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</si>
  <si>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</si>
  <si>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</si>
  <si>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</si>
  <si>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</si>
  <si>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</si>
  <si>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</si>
  <si>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</si>
  <si>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</si>
  <si>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</si>
  <si>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</si>
  <si>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</si>
  <si>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</si>
  <si>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</si>
  <si>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</si>
  <si>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</si>
  <si>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</si>
  <si>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</si>
  <si>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</si>
  <si>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</si>
  <si>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</si>
  <si>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</si>
  <si>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</si>
  <si>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</si>
  <si>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</si>
  <si>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</si>
  <si>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</si>
  <si>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</si>
  <si>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</si>
  <si>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</si>
  <si>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</si>
  <si>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</si>
  <si>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</si>
  <si>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</si>
  <si>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</si>
  <si>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</si>
  <si>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</si>
  <si>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</si>
  <si>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</si>
  <si>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</si>
  <si>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</si>
  <si>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</si>
  <si>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</si>
  <si>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</si>
  <si>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</si>
  <si>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</si>
  <si>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</si>
  <si>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</si>
  <si>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</si>
  <si>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</si>
  <si>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</si>
  <si>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</si>
  <si>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</si>
  <si>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</si>
  <si>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</si>
  <si>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</si>
  <si>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</si>
  <si>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</si>
  <si>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</si>
  <si>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</si>
  <si>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</si>
  <si>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</si>
  <si>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</si>
  <si>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</si>
  <si>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</si>
  <si>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</si>
  <si>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</si>
  <si>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</si>
  <si>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</si>
  <si>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</si>
  <si>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</si>
  <si>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</si>
  <si>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</si>
  <si>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</si>
  <si>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</si>
  <si>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</si>
  <si>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</si>
  <si>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</si>
  <si>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</si>
  <si>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</si>
  <si>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</si>
  <si>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</si>
  <si>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</si>
  <si>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</si>
  <si>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</si>
  <si>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</si>
  <si>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</si>
  <si>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</si>
  <si>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</si>
  <si>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</si>
  <si>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</si>
  <si>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</si>
  <si>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</si>
  <si>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</si>
  <si>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</si>
  <si>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</si>
  <si>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</si>
  <si>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</si>
  <si>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</si>
  <si>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</si>
  <si>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</si>
  <si>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</si>
  <si>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</si>
  <si>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</si>
  <si>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</si>
  <si>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</si>
  <si>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</si>
  <si>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</si>
  <si>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</si>
  <si>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</si>
  <si>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</si>
  <si>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</si>
  <si>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</si>
  <si>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</si>
  <si>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</si>
  <si>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</si>
  <si>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</si>
  <si>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</si>
  <si>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</si>
  <si>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</si>
  <si>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</si>
  <si>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</si>
  <si>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</si>
  <si>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</si>
  <si>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</si>
  <si>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</si>
  <si>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</si>
  <si>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</si>
  <si>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</si>
  <si>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</si>
  <si>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</si>
  <si>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</si>
  <si>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</si>
  <si>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</si>
  <si>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</si>
  <si>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</si>
  <si>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</si>
  <si>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</si>
  <si>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</si>
  <si>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</si>
  <si>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</si>
  <si>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</si>
  <si>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</si>
  <si>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</si>
  <si>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</si>
  <si>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</si>
  <si>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</si>
  <si>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</si>
  <si>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</si>
  <si>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</si>
  <si>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</si>
  <si>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</si>
  <si>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</si>
  <si>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</si>
  <si>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</si>
  <si>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</si>
  <si>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</si>
  <si>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</si>
  <si>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</si>
  <si>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</si>
  <si>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</si>
  <si>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</si>
  <si>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</si>
  <si>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</si>
  <si>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</si>
  <si>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</si>
  <si>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</si>
  <si>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</si>
  <si>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</si>
  <si>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</si>
  <si>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</si>
  <si>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</si>
  <si>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</si>
  <si>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</si>
  <si>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</si>
  <si>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</si>
  <si>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</si>
  <si>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</si>
  <si>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</si>
  <si>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</si>
  <si>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</si>
  <si>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</si>
  <si>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</si>
  <si>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</si>
  <si>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</si>
  <si>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</si>
  <si>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</si>
  <si>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</si>
  <si>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</si>
  <si>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</si>
  <si>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</si>
  <si>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</si>
  <si>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</si>
  <si>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</si>
  <si>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</si>
  <si>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</si>
  <si>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</si>
  <si>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</si>
  <si>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</si>
  <si>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</si>
  <si>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</si>
  <si>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</si>
  <si>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</si>
  <si>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</si>
  <si>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</si>
  <si>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</si>
  <si>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</si>
  <si>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</si>
  <si>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</si>
  <si>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</si>
  <si>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</si>
  <si>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</si>
  <si>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</si>
  <si>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</si>
  <si>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</si>
  <si>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</si>
  <si>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</si>
  <si>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</si>
  <si>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</si>
  <si>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</si>
  <si>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</si>
  <si>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</si>
  <si>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</si>
  <si>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</si>
  <si>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</si>
  <si>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</si>
  <si>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</si>
  <si>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</si>
  <si>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</si>
  <si>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</si>
  <si>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</si>
  <si>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</si>
  <si>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</si>
  <si>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</si>
  <si>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</si>
  <si>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</si>
  <si>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</si>
  <si>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</si>
  <si>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</si>
  <si>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</si>
  <si>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</si>
  <si>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</si>
  <si>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</si>
  <si>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</si>
  <si>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</si>
  <si>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</si>
  <si>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</si>
  <si>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</si>
  <si>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</si>
  <si>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</si>
  <si>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</si>
  <si>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</si>
  <si>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</si>
  <si>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</si>
  <si>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</si>
  <si>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</si>
  <si>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</si>
  <si>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</si>
  <si>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</si>
  <si>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</si>
  <si>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</si>
  <si>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</si>
  <si>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</si>
  <si>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</si>
  <si>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</si>
  <si>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</si>
  <si>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</si>
  <si>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</si>
  <si>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</si>
  <si>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</si>
  <si>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</si>
  <si>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</si>
  <si>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</si>
  <si>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</si>
  <si>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</si>
  <si>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</si>
  <si>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</si>
  <si>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</si>
  <si>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</si>
  <si>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</si>
  <si>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</si>
  <si>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</si>
  <si>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</si>
  <si>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</si>
  <si>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</si>
  <si>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</si>
  <si>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</si>
  <si>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</si>
  <si>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</si>
  <si>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</si>
  <si>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</si>
  <si>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</si>
  <si>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</si>
  <si>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</si>
  <si>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</si>
  <si>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</si>
  <si>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</si>
  <si>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</si>
  <si>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</si>
  <si>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</si>
  <si>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</si>
  <si>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</si>
  <si>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</si>
  <si>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</si>
  <si>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</si>
  <si>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</si>
  <si>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</si>
  <si>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</si>
  <si>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</si>
  <si>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</si>
  <si>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</si>
  <si>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</si>
  <si>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</si>
  <si>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</si>
  <si>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</si>
  <si>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</si>
  <si>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</si>
  <si>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</si>
  <si>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</si>
  <si>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</si>
  <si>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</si>
  <si>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</si>
  <si>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</si>
  <si>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</si>
  <si>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</si>
  <si>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</si>
  <si>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</si>
  <si>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</si>
  <si>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</si>
  <si>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</si>
  <si>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</si>
  <si>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</si>
  <si>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</si>
  <si>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</si>
  <si>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</si>
  <si>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</si>
  <si>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</si>
  <si>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</si>
  <si>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</si>
  <si>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</si>
  <si>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</si>
  <si>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</si>
  <si>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</si>
  <si>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</si>
  <si>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</si>
  <si>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</si>
  <si>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</si>
  <si>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</si>
  <si>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</si>
  <si>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</si>
  <si>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</si>
  <si>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</si>
  <si>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</si>
  <si>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</si>
  <si>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</si>
  <si>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</si>
  <si>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</si>
  <si>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</si>
  <si>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</si>
  <si>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</si>
  <si>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</si>
  <si>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</si>
  <si>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</si>
  <si>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</si>
  <si>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</si>
  <si>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</si>
  <si>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</si>
  <si>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</si>
  <si>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</si>
  <si>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</si>
  <si>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</si>
  <si>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</si>
  <si>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</si>
  <si>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</si>
  <si>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</si>
  <si>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</si>
  <si>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</si>
  <si>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</si>
  <si>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</si>
  <si>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</si>
  <si>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</si>
  <si>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</si>
  <si>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</si>
  <si>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</si>
  <si>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</si>
  <si>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</si>
  <si>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</si>
  <si>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</si>
  <si>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</si>
  <si>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</si>
  <si>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</si>
  <si>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</si>
  <si>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</si>
  <si>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</si>
  <si>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</si>
  <si>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</si>
  <si>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</si>
  <si>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</si>
  <si>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</si>
  <si>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</si>
  <si>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</si>
  <si>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</si>
  <si>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</si>
  <si>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</si>
  <si>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</si>
  <si>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</si>
  <si>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</si>
  <si>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</si>
  <si>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</si>
  <si>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</si>
  <si>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</si>
  <si>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</si>
  <si>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</si>
  <si>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</si>
  <si>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</si>
  <si>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</si>
  <si>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</si>
  <si>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</si>
  <si>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</si>
  <si>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</si>
  <si>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</si>
  <si>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</si>
  <si>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</si>
  <si>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</si>
  <si>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</si>
  <si>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</si>
  <si>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</si>
  <si>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</si>
  <si>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</si>
  <si>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</si>
  <si>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</si>
  <si>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</si>
  <si>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</si>
  <si>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</si>
  <si>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</si>
  <si>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</si>
  <si>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</si>
  <si>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</si>
  <si>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</si>
  <si>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</si>
  <si>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</si>
  <si>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</si>
  <si>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</si>
  <si>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</si>
  <si>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</si>
  <si>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</si>
  <si>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</si>
  <si>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</si>
  <si>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</si>
  <si>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</si>
  <si>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</si>
  <si>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</si>
  <si>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</si>
  <si>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</si>
  <si>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</si>
  <si>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</si>
  <si>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</si>
  <si>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</si>
  <si>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</si>
  <si>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</si>
  <si>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</si>
  <si>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</si>
  <si>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</si>
  <si>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</si>
  <si>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</si>
  <si>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</si>
  <si>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</si>
  <si>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</si>
  <si>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</si>
  <si>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</si>
  <si>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</si>
  <si>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</si>
  <si>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</si>
  <si>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</si>
  <si>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</si>
  <si>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</si>
  <si>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</si>
  <si>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</si>
  <si>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</si>
  <si>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</si>
  <si>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</si>
  <si>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</si>
  <si>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</si>
  <si>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</si>
  <si>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</si>
  <si>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</si>
  <si>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</si>
  <si>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</si>
  <si>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</si>
  <si>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</si>
  <si>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</si>
  <si>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</si>
  <si>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</si>
  <si>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</si>
  <si>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</si>
  <si>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</si>
  <si>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</si>
  <si>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</si>
  <si>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</si>
  <si>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</si>
  <si>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</si>
  <si>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</si>
  <si>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</si>
  <si>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</si>
  <si>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</si>
  <si>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</si>
  <si>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</si>
  <si>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</si>
  <si>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</si>
  <si>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</si>
  <si>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</si>
  <si>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</si>
  <si>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</si>
  <si>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</si>
  <si>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</si>
  <si>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</si>
  <si>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</si>
  <si>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</si>
  <si>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</si>
  <si>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</si>
  <si>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</si>
  <si>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</si>
  <si>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</si>
  <si>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</si>
  <si>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</si>
  <si>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</si>
  <si>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</si>
  <si>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</si>
  <si>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</si>
  <si>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</si>
  <si>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</si>
  <si>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</si>
  <si>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</si>
  <si>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</si>
  <si>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</si>
  <si>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</si>
  <si>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</si>
  <si>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</si>
  <si>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</si>
  <si>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</si>
  <si>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</si>
  <si>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</si>
  <si>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</si>
  <si>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</si>
  <si>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</si>
  <si>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</si>
  <si>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</si>
  <si>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</si>
  <si>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</si>
  <si>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</si>
  <si>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</si>
  <si>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</si>
  <si>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</si>
  <si>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</si>
  <si>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</si>
  <si>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</si>
  <si>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</si>
  <si>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</si>
  <si>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</si>
  <si>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</si>
  <si>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</si>
  <si>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</si>
  <si>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</si>
  <si>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</si>
  <si>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</si>
  <si>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</si>
  <si>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</si>
  <si>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</si>
  <si>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</si>
  <si>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</si>
  <si>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</si>
  <si>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</si>
  <si>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</si>
  <si>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</si>
  <si>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</si>
  <si>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</si>
  <si>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</si>
  <si>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</si>
  <si>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</si>
  <si>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</si>
  <si>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</si>
  <si>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</si>
  <si>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</si>
  <si>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</si>
  <si>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</si>
  <si>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</si>
  <si>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</si>
  <si>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</si>
  <si>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</si>
  <si>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</si>
  <si>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</si>
  <si>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</si>
  <si>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</si>
  <si>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</si>
  <si>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</si>
  <si>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</si>
  <si>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</si>
  <si>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</si>
  <si>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</si>
  <si>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</si>
  <si>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</si>
  <si>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</si>
  <si>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</si>
  <si>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</si>
  <si>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</si>
  <si>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</si>
  <si>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</si>
  <si>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</si>
  <si>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</si>
  <si>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</si>
  <si>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</si>
  <si>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</si>
  <si>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</si>
  <si>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</si>
  <si>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</si>
  <si>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</si>
  <si>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</si>
  <si>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</si>
  <si>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</si>
  <si>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</si>
  <si>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</si>
  <si>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</si>
  <si>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</si>
  <si>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</si>
  <si>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</si>
  <si>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</si>
  <si>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</si>
  <si>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</si>
  <si>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</si>
  <si>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</si>
  <si>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</si>
  <si>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</si>
  <si>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</si>
  <si>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</si>
  <si>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</si>
  <si>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</si>
  <si>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</si>
  <si>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</si>
  <si>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</si>
  <si>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</si>
  <si>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</si>
  <si>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</si>
  <si>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</si>
  <si>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</si>
  <si>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</si>
  <si>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</si>
  <si>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</si>
  <si>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</si>
  <si>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</si>
  <si>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</si>
  <si>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</si>
  <si>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</si>
  <si>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</si>
  <si>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</si>
  <si>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</si>
  <si>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</si>
  <si>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</si>
  <si>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</si>
  <si>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</si>
  <si>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</si>
  <si>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</si>
  <si>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</si>
  <si>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</si>
  <si>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</si>
  <si>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</si>
  <si>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</si>
  <si>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</si>
  <si>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</si>
  <si>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</si>
  <si>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</si>
  <si>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</si>
  <si>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</si>
  <si>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</si>
  <si>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</si>
  <si>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</si>
  <si>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</si>
  <si>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</si>
  <si>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</si>
  <si>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</si>
  <si>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</si>
  <si>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</si>
  <si>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</si>
  <si>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</si>
  <si>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</si>
  <si>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</si>
  <si>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</si>
  <si>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</si>
  <si>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</si>
  <si>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</si>
  <si>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</si>
  <si>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</si>
  <si>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</si>
  <si>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</si>
  <si>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</si>
  <si>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</si>
  <si>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</si>
  <si>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</si>
  <si>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</si>
  <si>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</si>
  <si>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</si>
  <si>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</si>
  <si>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</si>
  <si>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</si>
  <si>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</si>
  <si>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</si>
  <si>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</si>
  <si>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</si>
  <si>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</si>
  <si>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</si>
  <si>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</si>
  <si>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</si>
  <si>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</si>
  <si>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</si>
  <si>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</si>
  <si>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</si>
  <si>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</si>
  <si>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</si>
  <si>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</si>
  <si>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</si>
  <si>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</si>
  <si>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</si>
  <si>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</si>
  <si>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</si>
  <si>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</si>
  <si>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</si>
  <si>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</si>
  <si>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</si>
  <si>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</si>
  <si>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</si>
  <si>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</si>
  <si>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</si>
  <si>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</si>
  <si>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</si>
  <si>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</si>
  <si>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</si>
  <si>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</si>
  <si>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</si>
  <si>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</si>
  <si>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</si>
  <si>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</si>
  <si>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</si>
  <si>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</si>
  <si>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</si>
  <si>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</si>
  <si>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</si>
  <si>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</si>
  <si>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</si>
  <si>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</si>
  <si>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</si>
  <si>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</si>
  <si>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</si>
  <si>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</si>
  <si>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</si>
  <si>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</si>
  <si>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</si>
  <si>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</si>
  <si>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</si>
  <si>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</si>
  <si>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</si>
  <si>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</si>
  <si>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</si>
  <si>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</si>
  <si>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</si>
  <si>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</si>
  <si>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</si>
  <si>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</si>
  <si>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</si>
  <si>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</si>
  <si>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</si>
  <si>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</si>
  <si>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</si>
  <si>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</si>
  <si>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</si>
  <si>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</si>
  <si>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</si>
  <si>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</si>
  <si>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</si>
  <si>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</si>
  <si>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</si>
  <si>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</si>
  <si>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</si>
  <si>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</si>
  <si>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</si>
  <si>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</si>
  <si>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</si>
  <si>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</si>
  <si>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</si>
  <si>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</si>
  <si>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</si>
  <si>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</si>
  <si>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</si>
  <si>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</si>
  <si>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</si>
  <si>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</si>
  <si>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</si>
  <si>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</si>
  <si>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</si>
  <si>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</si>
  <si>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</si>
  <si>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</si>
  <si>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</si>
  <si>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</si>
  <si>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</si>
  <si>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</si>
  <si>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</si>
  <si>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</si>
  <si>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</si>
  <si>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</si>
  <si>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</si>
  <si>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</si>
  <si>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</si>
  <si>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</si>
  <si>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</si>
  <si>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</si>
  <si>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</si>
  <si>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</si>
  <si>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</si>
  <si>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</si>
  <si>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</si>
  <si>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</si>
  <si>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</si>
  <si>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</si>
  <si>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</si>
  <si>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</si>
  <si>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</si>
  <si>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</si>
  <si>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</si>
  <si>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</si>
  <si>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</si>
  <si>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</si>
  <si>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</si>
  <si>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</si>
  <si>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</si>
  <si>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</si>
  <si>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</si>
  <si>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</si>
  <si>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</si>
  <si>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</si>
  <si>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</si>
  <si>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</si>
  <si>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</si>
  <si>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</si>
  <si>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</si>
  <si>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</si>
  <si>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</si>
  <si>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</si>
  <si>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</si>
  <si>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</si>
  <si>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</si>
  <si>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</si>
  <si>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</si>
  <si>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</si>
  <si>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</si>
  <si>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</si>
  <si>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</si>
  <si>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</si>
  <si>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</si>
  <si>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</si>
  <si>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</si>
  <si>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</si>
  <si>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</si>
  <si>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</si>
  <si>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</si>
  <si>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</si>
  <si>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</si>
  <si>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</si>
  <si>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</si>
  <si>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</si>
  <si>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</si>
  <si>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</si>
  <si>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</si>
  <si>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</si>
  <si>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</si>
  <si>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</si>
  <si>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</si>
  <si>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</si>
  <si>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</si>
  <si>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</si>
  <si>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</si>
  <si>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</si>
  <si>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</si>
  <si>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</si>
  <si>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</si>
  <si>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</si>
  <si>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</si>
  <si>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</si>
  <si>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</si>
  <si>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</si>
  <si>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</si>
  <si>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</si>
  <si>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</si>
  <si>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</si>
  <si>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</si>
  <si>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</si>
  <si>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</si>
  <si>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</si>
  <si>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</si>
  <si>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</si>
  <si>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</si>
  <si>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</si>
  <si>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</si>
  <si>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</si>
  <si>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</si>
  <si>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</si>
  <si>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</si>
  <si>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</si>
  <si>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</si>
  <si>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</si>
  <si>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</si>
  <si>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</si>
  <si>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</si>
  <si>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</si>
  <si>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</si>
  <si>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</si>
  <si>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</si>
  <si>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</si>
  <si>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</si>
  <si>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</si>
  <si>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</si>
  <si>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</si>
  <si>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</si>
  <si>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</si>
  <si>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</si>
  <si>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</si>
  <si>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</si>
  <si>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</si>
  <si>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</si>
  <si>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</si>
  <si>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</si>
  <si>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</si>
  <si>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</si>
  <si>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</si>
  <si>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</si>
  <si>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</si>
  <si>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</si>
  <si>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</si>
  <si>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</si>
  <si>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</si>
  <si>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</si>
  <si>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</si>
  <si>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</si>
  <si>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</si>
  <si>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</si>
  <si>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</si>
  <si>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</si>
  <si>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</si>
  <si>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</si>
  <si>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</si>
  <si>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</si>
  <si>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</si>
  <si>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</si>
  <si>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</si>
  <si>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</si>
  <si>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</si>
  <si>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</si>
  <si>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</si>
  <si>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</si>
  <si>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</si>
  <si>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</si>
  <si>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</si>
  <si>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</si>
  <si>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</si>
  <si>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</si>
  <si>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</si>
  <si>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</si>
  <si>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</si>
  <si>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</si>
  <si>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</si>
  <si>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</si>
  <si>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</si>
  <si>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</si>
  <si>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</si>
  <si>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</si>
  <si>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</si>
  <si>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</si>
  <si>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</si>
  <si>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</si>
  <si>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</si>
  <si>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</si>
  <si>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</si>
  <si>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</si>
  <si>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</si>
  <si>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</si>
  <si>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</si>
  <si>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</si>
  <si>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</si>
  <si>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</si>
  <si>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</si>
  <si>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</si>
  <si>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</si>
  <si>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</si>
  <si>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</si>
  <si>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</si>
  <si>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</si>
  <si>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</si>
  <si>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</si>
  <si>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</si>
  <si>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</si>
  <si>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</si>
  <si>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</si>
  <si>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</si>
  <si>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</si>
  <si>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</si>
  <si>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</si>
  <si>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</si>
  <si>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</si>
  <si>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</si>
  <si>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</si>
  <si>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</si>
  <si>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</si>
  <si>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</si>
  <si>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</si>
  <si>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</si>
  <si>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</si>
  <si>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</si>
  <si>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</si>
  <si>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</si>
  <si>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</si>
  <si>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</si>
  <si>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</si>
  <si>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</si>
  <si>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</si>
  <si>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</si>
  <si>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</si>
  <si>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</si>
  <si>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</si>
  <si>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</si>
  <si>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</si>
  <si>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</si>
  <si>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</si>
  <si>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</si>
  <si>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</si>
  <si>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</si>
  <si>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</si>
  <si>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</si>
  <si>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</si>
  <si>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</si>
  <si>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</si>
  <si>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</si>
  <si>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</si>
  <si>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</si>
  <si>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</si>
  <si>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</si>
  <si>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</si>
  <si>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</si>
  <si>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</si>
  <si>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</si>
  <si>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</si>
  <si>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</si>
  <si>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</si>
  <si>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</si>
  <si>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</si>
  <si>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</si>
  <si>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</si>
  <si>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</si>
  <si>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</si>
  <si>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</si>
  <si>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</si>
  <si>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</si>
  <si>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</si>
  <si>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</si>
  <si>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</si>
  <si>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</si>
  <si>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</si>
  <si>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</si>
  <si>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</si>
  <si>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</si>
  <si>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</si>
  <si>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</si>
  <si>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</si>
  <si>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</si>
  <si>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</si>
  <si>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</si>
  <si>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</si>
  <si>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</si>
  <si>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</si>
  <si>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</si>
  <si>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</si>
  <si>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</si>
  <si>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</si>
  <si>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</si>
  <si>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</si>
  <si>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</si>
  <si>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</si>
  <si>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</si>
  <si>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</si>
  <si>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</si>
  <si>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</si>
  <si>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</si>
  <si>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</si>
  <si>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</si>
  <si>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</si>
  <si>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</si>
  <si>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</si>
  <si>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</si>
  <si>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</si>
  <si>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</si>
  <si>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</si>
  <si>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</si>
  <si>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</si>
  <si>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</si>
  <si>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</si>
  <si>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</si>
  <si>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</si>
  <si>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</si>
  <si>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</si>
  <si>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</si>
  <si>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</si>
  <si>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</si>
  <si>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</si>
  <si>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</si>
  <si>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</si>
  <si>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</si>
  <si>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</si>
  <si>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</si>
  <si>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</si>
  <si>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</si>
  <si>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</si>
  <si>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</si>
  <si>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</si>
  <si>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</si>
  <si>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</si>
  <si>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</si>
  <si>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</si>
  <si>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</si>
  <si>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</si>
  <si>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</si>
  <si>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</si>
  <si>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</si>
  <si>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</si>
  <si>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</si>
  <si>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</si>
  <si>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</si>
  <si>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</si>
  <si>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</si>
  <si>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</si>
  <si>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</si>
  <si>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</si>
  <si>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</si>
  <si>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</si>
  <si>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</si>
  <si>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</si>
  <si>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</si>
  <si>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</si>
  <si>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</si>
  <si>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</si>
  <si>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</si>
  <si>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</si>
  <si>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</si>
  <si>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</si>
  <si>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</si>
  <si>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</si>
  <si>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</si>
  <si>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</si>
  <si>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</si>
  <si>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</si>
  <si>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</si>
  <si>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</si>
  <si>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</si>
  <si>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</si>
  <si>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</si>
  <si>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</si>
  <si>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</si>
  <si>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</si>
  <si>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</si>
  <si>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</si>
  <si>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</si>
  <si>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</si>
  <si>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</si>
  <si>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</si>
  <si>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</si>
  <si>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</si>
  <si>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</si>
  <si>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</si>
  <si>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</si>
  <si>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</si>
  <si>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</si>
  <si>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</si>
  <si>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</si>
  <si>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</si>
  <si>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</si>
  <si>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</si>
  <si>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</si>
  <si>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</si>
  <si>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</si>
  <si>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</si>
  <si>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</si>
  <si>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</si>
  <si>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</si>
  <si>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</si>
  <si>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</si>
  <si>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</si>
  <si>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</si>
  <si>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</si>
  <si>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</si>
  <si>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</si>
  <si>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</si>
  <si>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</si>
  <si>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</si>
  <si>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</si>
  <si>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</si>
  <si>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</si>
  <si>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</si>
  <si>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</si>
  <si>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</si>
  <si>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</si>
  <si>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</si>
  <si>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</si>
  <si>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</si>
  <si>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</si>
  <si>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</si>
  <si>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</si>
  <si>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</si>
  <si>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</si>
  <si>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</si>
  <si>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</si>
  <si>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</si>
  <si>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</si>
  <si>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</si>
  <si>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</si>
  <si>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</si>
  <si>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</si>
  <si>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</si>
  <si>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</si>
  <si>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</si>
  <si>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</si>
  <si>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</si>
  <si>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</si>
  <si>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</si>
  <si>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</si>
  <si>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</si>
  <si>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</si>
  <si>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</si>
  <si>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</si>
  <si>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</si>
  <si>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</si>
  <si>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</si>
  <si>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</si>
  <si>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</si>
  <si>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</si>
  <si>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</si>
  <si>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</si>
  <si>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</si>
  <si>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</si>
  <si>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</si>
  <si>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</si>
  <si>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</si>
  <si>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</si>
  <si>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</si>
  <si>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</si>
  <si>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</si>
  <si>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</si>
  <si>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</si>
  <si>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</si>
  <si>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</si>
  <si>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</si>
  <si>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</si>
  <si>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</si>
  <si>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</si>
  <si>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</si>
  <si>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</si>
  <si>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</si>
  <si>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</si>
  <si>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</si>
  <si>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</si>
  <si>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</si>
  <si>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</si>
  <si>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</si>
  <si>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</si>
  <si>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</si>
  <si>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</si>
  <si>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</si>
  <si>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</si>
  <si>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</si>
  <si>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</si>
  <si>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</si>
  <si>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</si>
  <si>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</si>
  <si>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</si>
  <si>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</si>
  <si>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</si>
  <si>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</si>
  <si>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</si>
  <si>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</si>
  <si>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</si>
  <si>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</si>
  <si>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</si>
  <si>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</si>
  <si>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</si>
  <si>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</si>
  <si>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</si>
  <si>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</si>
  <si>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</si>
  <si>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</si>
  <si>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</si>
  <si>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</si>
  <si>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</si>
  <si>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</si>
  <si>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</si>
  <si>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</si>
  <si>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</si>
  <si>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</si>
  <si>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</si>
  <si>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</si>
  <si>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</si>
  <si>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</si>
  <si>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</si>
  <si>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</si>
  <si>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</si>
  <si>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</si>
  <si>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</si>
  <si>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</si>
  <si>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</si>
  <si>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</si>
  <si>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</si>
  <si>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</si>
  <si>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</si>
  <si>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</si>
  <si>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</si>
  <si>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</si>
  <si>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</si>
  <si>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</si>
  <si>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</si>
  <si>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</si>
  <si>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</si>
  <si>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</si>
  <si>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</si>
  <si>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</si>
  <si>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</si>
  <si>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</si>
  <si>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</si>
  <si>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</si>
  <si>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</si>
  <si>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</si>
  <si>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</si>
  <si>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</si>
  <si>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</si>
  <si>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</si>
  <si>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</si>
  <si>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</si>
  <si>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</si>
  <si>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</si>
  <si>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</si>
  <si>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</si>
  <si>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</si>
  <si>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</si>
  <si>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</si>
  <si>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</si>
  <si>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</si>
  <si>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</si>
  <si>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</si>
  <si>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</si>
  <si>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</si>
  <si>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</si>
  <si>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</si>
  <si>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</si>
  <si>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</si>
  <si>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</si>
  <si>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</si>
  <si>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</si>
  <si>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</si>
  <si>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</si>
  <si>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</si>
  <si>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</si>
  <si>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</si>
  <si>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</si>
  <si>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</si>
  <si>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</si>
  <si>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</si>
  <si>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</si>
  <si>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</si>
  <si>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</si>
  <si>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</si>
  <si>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</si>
  <si>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</si>
  <si>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</si>
  <si>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</si>
  <si>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</si>
  <si>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</si>
  <si>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</si>
  <si>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</si>
  <si>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</si>
  <si>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</si>
  <si>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</si>
  <si>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</si>
  <si>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</si>
  <si>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</si>
  <si>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</si>
  <si>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</si>
  <si>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</si>
  <si>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</si>
  <si>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</si>
  <si>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</si>
  <si>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</si>
  <si>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</si>
  <si>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</si>
  <si>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</si>
  <si>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</si>
  <si>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</si>
  <si>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</si>
  <si>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</si>
  <si>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</si>
  <si>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</si>
  <si>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</si>
  <si>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</si>
  <si>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</si>
  <si>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</si>
  <si>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</si>
  <si>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</si>
  <si>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</si>
  <si>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</si>
  <si>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</si>
  <si>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</si>
  <si>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</si>
  <si>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</si>
  <si>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</si>
  <si>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</si>
  <si>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</si>
  <si>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</si>
  <si>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</si>
  <si>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</si>
  <si>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</si>
  <si>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</si>
  <si>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</si>
  <si>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</si>
  <si>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</si>
  <si>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</si>
  <si>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</si>
  <si>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</si>
  <si>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</si>
  <si>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</si>
  <si>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</si>
  <si>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</si>
  <si>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</si>
  <si>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</si>
  <si>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</si>
  <si>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</si>
  <si>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</si>
  <si>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</si>
  <si>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</si>
  <si>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</si>
  <si>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</si>
  <si>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</si>
  <si>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</si>
  <si>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</si>
  <si>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</si>
  <si>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</si>
  <si>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</si>
  <si>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</si>
  <si>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</si>
  <si>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</si>
  <si>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</si>
  <si>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</si>
  <si>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</si>
  <si>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</si>
  <si>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</si>
  <si>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</si>
  <si>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</si>
  <si>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</si>
  <si>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</si>
  <si>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</si>
  <si>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</si>
  <si>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</si>
  <si>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</si>
  <si>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</si>
  <si>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</si>
  <si>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</si>
  <si>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</si>
  <si>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</si>
  <si>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</si>
  <si>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</si>
  <si>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</si>
  <si>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</si>
  <si>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</si>
  <si>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</si>
  <si>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</si>
  <si>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</si>
  <si>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</si>
  <si>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</si>
  <si>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</si>
  <si>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</si>
  <si>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</si>
  <si>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</si>
  <si>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</si>
  <si>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</si>
  <si>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</si>
  <si>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</si>
  <si>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</si>
  <si>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</si>
  <si>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</si>
  <si>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</si>
  <si>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</si>
  <si>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</si>
  <si>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</si>
  <si>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</si>
  <si>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</si>
  <si>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</si>
  <si>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</si>
  <si>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</si>
  <si>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</si>
  <si>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</si>
  <si>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</si>
  <si>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</si>
  <si>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</si>
  <si>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</si>
  <si>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</si>
  <si>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</si>
  <si>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</si>
  <si>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</si>
  <si>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</si>
  <si>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</si>
  <si>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</si>
  <si>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</si>
  <si>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</si>
  <si>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</si>
  <si>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</si>
  <si>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</si>
  <si>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</si>
  <si>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</si>
  <si>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</si>
  <si>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</si>
  <si>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</si>
  <si>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</si>
  <si>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</si>
  <si>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</si>
  <si>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</si>
  <si>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</si>
  <si>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</si>
  <si>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</si>
  <si>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</si>
  <si>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</si>
  <si>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</si>
  <si>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</si>
  <si>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</si>
  <si>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</si>
  <si>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</si>
  <si>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</si>
  <si>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</si>
  <si>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</si>
  <si>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</si>
  <si>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</si>
  <si>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</si>
  <si>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</si>
  <si>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</si>
  <si>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</si>
  <si>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</si>
  <si>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</si>
  <si>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</si>
  <si>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</si>
  <si>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</si>
  <si>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</si>
  <si>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</si>
  <si>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</si>
  <si>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</si>
  <si>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</si>
  <si>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</si>
  <si>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</si>
  <si>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</si>
  <si>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</si>
  <si>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</si>
  <si>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</si>
  <si>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</si>
  <si>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</si>
  <si>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</si>
  <si>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</si>
  <si>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</si>
  <si>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</si>
  <si>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</si>
  <si>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</si>
  <si>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</si>
  <si>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</si>
  <si>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</si>
  <si>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</si>
  <si>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</si>
  <si>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</si>
  <si>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</si>
  <si>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</si>
  <si>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</si>
  <si>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</si>
  <si>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</si>
  <si>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</si>
  <si>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</si>
  <si>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</si>
  <si>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</si>
  <si>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</si>
  <si>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</si>
  <si>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</si>
  <si>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</si>
  <si>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</si>
  <si>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</si>
  <si>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</si>
  <si>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</si>
  <si>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</si>
  <si>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</si>
  <si>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</si>
  <si>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</si>
  <si>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</si>
  <si>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</si>
  <si>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</si>
  <si>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</si>
  <si>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</si>
  <si>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</si>
  <si>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</si>
  <si>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</si>
  <si>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</si>
  <si>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</si>
  <si>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</si>
  <si>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</si>
  <si>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</si>
  <si>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</si>
  <si>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</si>
  <si>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</si>
  <si>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</si>
  <si>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</si>
  <si>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</si>
  <si>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</si>
  <si>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</si>
  <si>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</si>
  <si>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</si>
  <si>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</si>
  <si>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</si>
  <si>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</si>
  <si>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</si>
  <si>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</si>
  <si>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</si>
  <si>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</si>
  <si>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</si>
  <si>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</si>
  <si>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</si>
  <si>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</si>
  <si>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</si>
  <si>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</si>
  <si>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</si>
  <si>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</si>
  <si>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</si>
  <si>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</si>
  <si>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</si>
  <si>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</si>
  <si>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</si>
  <si>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</si>
  <si>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</si>
  <si>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</si>
  <si>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</si>
  <si>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</si>
  <si>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</si>
  <si>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</si>
  <si>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</si>
  <si>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</si>
  <si>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</si>
  <si>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</si>
  <si>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</si>
  <si>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</si>
  <si>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</si>
  <si>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</si>
  <si>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</si>
  <si>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</si>
  <si>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</si>
  <si>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</si>
  <si>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</si>
  <si>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</si>
  <si>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</si>
  <si>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</si>
  <si>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</si>
  <si>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</si>
  <si>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</si>
  <si>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</si>
  <si>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</si>
  <si>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</si>
  <si>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</si>
  <si>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</si>
  <si>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</si>
  <si>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</si>
  <si>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</si>
  <si>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</si>
  <si>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</si>
  <si>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</si>
  <si>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</si>
  <si>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</si>
  <si>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</si>
  <si>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</si>
  <si>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</si>
  <si>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</si>
  <si>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</si>
  <si>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</si>
  <si>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</si>
  <si>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</si>
  <si>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</si>
  <si>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</si>
  <si>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</si>
  <si>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</si>
  <si>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</si>
  <si>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</si>
  <si>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</si>
  <si>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</si>
  <si>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</si>
  <si>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</si>
  <si>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</si>
  <si>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</si>
  <si>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</si>
  <si>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</si>
  <si>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</si>
  <si>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</si>
  <si>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</si>
  <si>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</si>
  <si>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</si>
  <si>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</si>
  <si>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</si>
  <si>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</si>
  <si>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</si>
  <si>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</si>
  <si>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</si>
  <si>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</si>
  <si>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</si>
  <si>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</si>
  <si>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</si>
  <si>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</si>
  <si>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</si>
  <si>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</si>
  <si>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</si>
  <si>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</si>
  <si>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</si>
  <si>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</si>
  <si>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</si>
  <si>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</si>
  <si>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</si>
  <si>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</si>
  <si>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</si>
  <si>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</si>
  <si>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</si>
  <si>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</si>
  <si>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</si>
  <si>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</si>
  <si>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</si>
  <si>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</si>
  <si>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</si>
  <si>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</si>
  <si>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</si>
  <si>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</si>
  <si>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</si>
  <si>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</si>
  <si>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</si>
  <si>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</si>
  <si>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</si>
  <si>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</si>
  <si>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</si>
  <si>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</si>
  <si>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</si>
  <si>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</si>
  <si>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</si>
  <si>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</si>
  <si>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</si>
  <si>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</si>
  <si>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</si>
  <si>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</si>
  <si>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</si>
  <si>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</si>
  <si>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</si>
  <si>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</si>
  <si>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</si>
  <si>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</si>
  <si>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</si>
  <si>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</si>
  <si>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</si>
  <si>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</si>
  <si>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</si>
  <si>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</si>
  <si>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</si>
  <si>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</si>
  <si>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</si>
  <si>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</si>
  <si>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</si>
  <si>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</si>
  <si>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</si>
  <si>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</si>
  <si>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</si>
  <si>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</si>
  <si>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</si>
  <si>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</si>
  <si>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</si>
  <si>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</si>
  <si>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</si>
  <si>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</si>
  <si>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</si>
  <si>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</si>
  <si>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</si>
  <si>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</si>
  <si>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</si>
  <si>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</si>
  <si>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</si>
  <si>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</si>
  <si>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</si>
  <si>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</si>
  <si>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</si>
  <si>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</si>
  <si>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</si>
  <si>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</si>
  <si>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</si>
  <si>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</si>
  <si>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</si>
  <si>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</si>
  <si>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</si>
  <si>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</si>
  <si>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</si>
  <si>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</si>
  <si>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</si>
  <si>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</si>
  <si>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</si>
  <si>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</si>
  <si>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</si>
  <si>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</si>
  <si>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</si>
  <si>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</si>
  <si>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</si>
  <si>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</si>
  <si>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</si>
  <si>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</si>
  <si>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</si>
  <si>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</si>
  <si>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</si>
  <si>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</si>
  <si>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</si>
  <si>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</si>
  <si>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</si>
  <si>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</si>
  <si>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</si>
  <si>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</si>
  <si>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</si>
  <si>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</si>
  <si>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</si>
  <si>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</si>
  <si>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</si>
  <si>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</si>
  <si>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</si>
  <si>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</si>
  <si>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</si>
  <si>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</si>
  <si>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</si>
  <si>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</si>
  <si>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</si>
  <si>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</si>
  <si>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</si>
  <si>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</si>
  <si>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</si>
  <si>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</si>
  <si>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</si>
  <si>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</si>
  <si>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</si>
  <si>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</si>
  <si>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</si>
  <si>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</si>
  <si>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</si>
  <si>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</si>
  <si>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</si>
  <si>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</si>
  <si>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</si>
  <si>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</si>
  <si>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</si>
  <si>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</si>
  <si>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</si>
  <si>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</si>
  <si>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</si>
  <si>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</si>
  <si>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</si>
  <si>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</si>
  <si>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</si>
  <si>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</si>
  <si>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</si>
  <si>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</si>
  <si>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</si>
  <si>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</si>
  <si>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</si>
  <si>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</si>
  <si>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</si>
  <si>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</si>
  <si>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</si>
  <si>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</si>
  <si>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</si>
  <si>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</si>
  <si>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</si>
  <si>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</si>
  <si>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</si>
  <si>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</si>
  <si>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</si>
  <si>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</si>
  <si>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</si>
  <si>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</si>
  <si>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</si>
  <si>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</si>
  <si>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</si>
  <si>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</si>
  <si>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</si>
  <si>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</si>
  <si>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</si>
  <si>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</si>
  <si>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</si>
  <si>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</si>
  <si>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</si>
  <si>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</si>
  <si>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</si>
  <si>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</si>
  <si>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</si>
  <si>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</si>
  <si>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</si>
  <si>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</si>
  <si>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</si>
  <si>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</si>
  <si>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</si>
  <si>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</si>
  <si>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</si>
  <si>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</si>
  <si>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</si>
  <si>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</si>
  <si>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</si>
  <si>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</si>
  <si>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</si>
  <si>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</si>
  <si>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</si>
  <si>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</si>
  <si>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</si>
  <si>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</si>
  <si>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</si>
  <si>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</si>
  <si>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</si>
  <si>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</si>
  <si>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</si>
  <si>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</si>
  <si>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</si>
  <si>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</si>
  <si>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</si>
  <si>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</si>
  <si>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</si>
  <si>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</si>
  <si>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</si>
  <si>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</si>
  <si>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</si>
  <si>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</si>
  <si>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</si>
  <si>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</si>
  <si>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</si>
  <si>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</si>
  <si>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</si>
  <si>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</si>
  <si>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</si>
  <si>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</si>
  <si>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</si>
  <si>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</si>
  <si>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</si>
  <si>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</si>
  <si>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</si>
  <si>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</si>
  <si>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</si>
  <si>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</si>
  <si>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</si>
  <si>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</si>
  <si>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</si>
  <si>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</si>
  <si>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</si>
  <si>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</si>
  <si>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</si>
  <si>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</si>
  <si>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</si>
  <si>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</si>
  <si>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</si>
  <si>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</si>
  <si>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</si>
  <si>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</si>
  <si>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</si>
  <si>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</si>
  <si>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</si>
  <si>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</si>
  <si>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</si>
  <si>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</si>
  <si>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</si>
  <si>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</si>
  <si>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</si>
  <si>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</si>
  <si>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</si>
  <si>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</si>
  <si>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</si>
  <si>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</si>
  <si>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</si>
  <si>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</si>
  <si>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</si>
  <si>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</si>
  <si>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</si>
  <si>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</si>
  <si>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</si>
  <si>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</si>
  <si>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</si>
  <si>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</si>
  <si>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</si>
  <si>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</si>
  <si>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</si>
  <si>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</si>
  <si>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</si>
  <si>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</si>
  <si>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</si>
  <si>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</si>
  <si>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</si>
  <si>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</si>
  <si>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</si>
  <si>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</si>
  <si>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</si>
  <si>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</si>
  <si>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</si>
  <si>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</si>
  <si>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</si>
  <si>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</si>
  <si>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</si>
  <si>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</si>
  <si>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</si>
  <si>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</si>
  <si>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</si>
  <si>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</si>
  <si>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</si>
  <si>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</si>
  <si>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</si>
  <si>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</si>
  <si>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</si>
  <si>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</si>
  <si>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</si>
  <si>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</si>
  <si>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</si>
  <si>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</si>
  <si>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</si>
  <si>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</si>
  <si>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</si>
  <si>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</si>
  <si>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</si>
  <si>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</si>
  <si>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</si>
  <si>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</si>
  <si>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</si>
  <si>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</si>
  <si>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</si>
  <si>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</si>
  <si>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</si>
  <si>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</si>
  <si>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</si>
  <si>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</si>
  <si>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</si>
  <si>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</si>
  <si>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</si>
  <si>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</si>
  <si>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</si>
  <si>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</si>
  <si>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</si>
  <si>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</si>
  <si>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</si>
  <si>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</si>
  <si>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</si>
  <si>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</si>
  <si>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</si>
  <si>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</si>
  <si>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</si>
  <si>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</si>
  <si>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</si>
  <si>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</si>
  <si>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</si>
  <si>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</si>
  <si>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</si>
  <si>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</si>
  <si>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</si>
  <si>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</si>
  <si>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</si>
  <si>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</si>
  <si>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</si>
  <si>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</si>
  <si>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</si>
  <si>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</si>
  <si>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</si>
  <si>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</si>
  <si>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</si>
  <si>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</si>
  <si>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</si>
  <si>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</si>
  <si>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</si>
  <si>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</si>
  <si>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</si>
  <si>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</si>
  <si>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</si>
  <si>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</si>
  <si>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</si>
  <si>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</si>
  <si>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</si>
  <si>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</si>
  <si>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</si>
  <si>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</si>
  <si>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</si>
  <si>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</si>
  <si>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</si>
  <si>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</si>
  <si>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</si>
  <si>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</si>
  <si>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</si>
  <si>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</si>
  <si>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</si>
  <si>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</si>
  <si>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</si>
  <si>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</si>
  <si>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</si>
  <si>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</si>
  <si>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</si>
  <si>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</si>
  <si>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</si>
  <si>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</si>
  <si>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</si>
  <si>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</si>
  <si>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</si>
  <si>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</si>
  <si>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</si>
  <si>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</si>
  <si>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</si>
  <si>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</si>
  <si>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</si>
  <si>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</si>
  <si>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</si>
  <si>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</si>
  <si>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</si>
  <si>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</si>
  <si>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</si>
  <si>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</si>
  <si>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</si>
  <si>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</si>
  <si>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</si>
  <si>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</si>
  <si>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</si>
  <si>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</si>
  <si>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</si>
  <si>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</si>
  <si>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</si>
  <si>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</si>
  <si>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</si>
  <si>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</si>
  <si>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</si>
  <si>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</si>
  <si>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</si>
  <si>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</si>
  <si>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</si>
  <si>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</si>
  <si>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</si>
  <si>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</si>
  <si>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</si>
  <si>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</si>
  <si>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</si>
  <si>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</si>
  <si>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</si>
  <si>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</si>
  <si>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</si>
  <si>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</si>
  <si>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</si>
  <si>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</si>
  <si>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</si>
  <si>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</si>
  <si>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</si>
  <si>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</si>
  <si>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</si>
  <si>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</si>
  <si>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</si>
  <si>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</si>
  <si>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</si>
  <si>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</si>
  <si>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</si>
  <si>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</si>
  <si>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</si>
  <si>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</si>
  <si>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</si>
  <si>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</si>
  <si>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</si>
  <si>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</si>
  <si>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</si>
  <si>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</si>
  <si>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</si>
  <si>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</si>
  <si>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</si>
  <si>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</si>
  <si>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</si>
  <si>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</si>
  <si>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</si>
  <si>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</si>
  <si>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</si>
  <si>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</si>
  <si>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</si>
  <si>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</si>
  <si>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</si>
  <si>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</si>
  <si>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</si>
  <si>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</si>
  <si>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</si>
  <si>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</si>
  <si>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</si>
  <si>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</si>
  <si>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</si>
  <si>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</si>
  <si>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</si>
  <si>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</si>
  <si>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</si>
  <si>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</si>
  <si>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</si>
  <si>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</si>
  <si>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</si>
  <si>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</si>
  <si>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</si>
  <si>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</si>
  <si>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</si>
  <si>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</si>
  <si>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</si>
  <si>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</si>
  <si>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</si>
  <si>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</si>
  <si>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</si>
  <si>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</si>
  <si>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</si>
  <si>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</si>
  <si>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</si>
  <si>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</si>
  <si>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</si>
  <si>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</si>
  <si>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</si>
  <si>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</si>
  <si>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</si>
  <si>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</si>
  <si>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</si>
  <si>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</si>
  <si>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</si>
  <si>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</si>
  <si>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</si>
  <si>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</si>
  <si>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</si>
  <si>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</si>
  <si>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</si>
  <si>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</si>
  <si>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</si>
  <si>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</si>
  <si>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</si>
  <si>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</si>
  <si>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</si>
  <si>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</si>
  <si>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</si>
  <si>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</si>
  <si>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</si>
  <si>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</si>
  <si>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</si>
  <si>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</si>
  <si>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</si>
  <si>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</si>
  <si>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</si>
  <si>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</si>
  <si>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</si>
  <si>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</si>
  <si>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</si>
  <si>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</si>
  <si>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</si>
  <si>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</si>
  <si>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</si>
  <si>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</si>
  <si>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</si>
  <si>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</si>
  <si>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</si>
  <si>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</si>
  <si>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</si>
  <si>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</si>
  <si>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</si>
  <si>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</si>
  <si>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</si>
  <si>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</si>
  <si>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</si>
  <si>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</si>
  <si>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</si>
  <si>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</si>
  <si>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</si>
  <si>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</si>
  <si>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</si>
  <si>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</si>
  <si>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</si>
  <si>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</si>
  <si>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</si>
  <si>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</si>
  <si>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</si>
  <si>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</si>
  <si>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</si>
  <si>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</si>
  <si>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</si>
  <si>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</si>
  <si>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</si>
  <si>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</si>
  <si>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</si>
  <si>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</si>
  <si>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</si>
  <si>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</si>
  <si>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</si>
  <si>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</si>
  <si>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</si>
  <si>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</si>
  <si>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</si>
  <si>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</si>
  <si>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</si>
  <si>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</si>
  <si>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</si>
  <si>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</si>
  <si>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</si>
  <si>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</si>
  <si>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</si>
  <si>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</si>
  <si>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</si>
  <si>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</si>
  <si>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</si>
  <si>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</si>
  <si>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</si>
  <si>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</si>
  <si>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</si>
  <si>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</si>
  <si>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</si>
  <si>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</si>
  <si>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</si>
  <si>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</si>
  <si>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</si>
  <si>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</si>
  <si>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</si>
  <si>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</si>
  <si>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</si>
  <si>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</si>
  <si>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</si>
  <si>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</si>
  <si>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</si>
  <si>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</si>
  <si>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</si>
  <si>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</si>
  <si>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</si>
  <si>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</si>
  <si>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</si>
  <si>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</si>
  <si>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</si>
  <si>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</si>
  <si>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</si>
  <si>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</si>
  <si>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</si>
  <si>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</si>
  <si>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</si>
  <si>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</si>
  <si>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</si>
  <si>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</si>
  <si>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</si>
  <si>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</si>
  <si>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</si>
  <si>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</si>
  <si>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</si>
  <si>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</si>
  <si>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</si>
  <si>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</si>
  <si>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</si>
  <si>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</si>
  <si>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</si>
  <si>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</si>
  <si>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</si>
  <si>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</si>
  <si>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</si>
  <si>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</si>
  <si>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</si>
  <si>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</si>
  <si>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</si>
  <si>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</si>
  <si>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</si>
  <si>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</si>
  <si>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</si>
  <si>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</si>
  <si>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</si>
  <si>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</si>
  <si>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</si>
  <si>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</si>
  <si>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</si>
  <si>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</si>
  <si>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</si>
  <si>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</si>
  <si>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</si>
  <si>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</si>
  <si>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</si>
  <si>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</si>
  <si>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</si>
  <si>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</si>
  <si>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</si>
  <si>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</si>
  <si>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</si>
  <si>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</si>
  <si>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</si>
  <si>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</si>
  <si>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</si>
  <si>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</si>
  <si>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</si>
  <si>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</si>
  <si>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</si>
  <si>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</si>
  <si>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</si>
  <si>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</si>
  <si>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</si>
  <si>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</si>
  <si>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</si>
  <si>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</si>
  <si>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</si>
  <si>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</si>
  <si>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</si>
  <si>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</si>
  <si>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</si>
  <si>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</si>
  <si>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</si>
  <si>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</si>
  <si>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</si>
  <si>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</si>
  <si>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</si>
  <si>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</si>
  <si>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</si>
  <si>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</si>
  <si>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</si>
  <si>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</si>
  <si>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</si>
  <si>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</si>
  <si>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</si>
  <si>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</si>
  <si>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</si>
  <si>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</si>
  <si>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</si>
  <si>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</si>
  <si>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</si>
  <si>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</si>
  <si>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</si>
  <si>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</si>
  <si>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</si>
  <si>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</si>
  <si>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</si>
  <si>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</si>
  <si>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</si>
  <si>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</si>
  <si>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</si>
  <si>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</si>
  <si>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</si>
  <si>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</si>
  <si>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</si>
  <si>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</si>
  <si>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</si>
  <si>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</si>
  <si>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</si>
  <si>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</si>
  <si>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</si>
  <si>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</si>
  <si>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</si>
  <si>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</si>
  <si>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</si>
  <si>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</si>
  <si>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</si>
  <si>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</si>
  <si>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</si>
  <si>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</si>
  <si>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</si>
  <si>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</si>
  <si>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</si>
  <si>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</si>
  <si>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</si>
  <si>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</si>
  <si>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</si>
  <si>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</si>
  <si>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</si>
  <si>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</si>
  <si>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</si>
  <si>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</si>
  <si>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</si>
  <si>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</si>
  <si>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</si>
  <si>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</si>
  <si>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</si>
  <si>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</si>
  <si>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</si>
  <si>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</si>
  <si>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</si>
  <si>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</si>
  <si>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</si>
  <si>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</si>
  <si>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</si>
  <si>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</si>
  <si>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</si>
  <si>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</si>
  <si>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</si>
  <si>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</si>
  <si>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</si>
  <si>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</si>
  <si>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</si>
  <si>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</si>
  <si>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</si>
  <si>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</si>
  <si>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</si>
  <si>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</si>
  <si>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</si>
  <si>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</si>
  <si>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</si>
  <si>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</si>
  <si>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</si>
  <si>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</si>
  <si>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</si>
  <si>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</si>
  <si>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</si>
  <si>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</si>
  <si>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</si>
  <si>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</si>
  <si>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</si>
  <si>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</si>
  <si>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</si>
  <si>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</si>
  <si>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</si>
  <si>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</si>
  <si>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</si>
  <si>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</si>
  <si>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</si>
  <si>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</si>
  <si>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</si>
  <si>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</si>
  <si>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</si>
  <si>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</si>
  <si>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</si>
  <si>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</si>
  <si>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</si>
  <si>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</si>
  <si>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</si>
  <si>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</si>
  <si>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</si>
  <si>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</si>
  <si>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</si>
  <si>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</si>
  <si>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</si>
  <si>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</si>
  <si>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</si>
  <si>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</si>
  <si>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</si>
  <si>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</si>
  <si>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</si>
  <si>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</si>
  <si>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</si>
  <si>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</si>
  <si>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</si>
  <si>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</si>
  <si>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</si>
  <si>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</si>
  <si>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</si>
  <si>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</si>
  <si>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</si>
  <si>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</si>
  <si>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</si>
  <si>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</si>
  <si>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</si>
  <si>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</si>
  <si>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</si>
  <si>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</si>
  <si>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</si>
  <si>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</si>
  <si>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</si>
  <si>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</si>
  <si>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</si>
  <si>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</si>
  <si>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</si>
  <si>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</si>
  <si>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</si>
  <si>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</si>
  <si>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</si>
  <si>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</si>
  <si>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</si>
  <si>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</si>
  <si>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</si>
  <si>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</si>
  <si>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</si>
  <si>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</si>
  <si>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</si>
  <si>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</si>
  <si>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</si>
  <si>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</si>
  <si>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</si>
  <si>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</si>
  <si>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</si>
  <si>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</si>
  <si>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</si>
  <si>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</si>
  <si>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</si>
  <si>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</si>
  <si>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</si>
  <si>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</si>
  <si>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</si>
  <si>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</si>
  <si>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</si>
  <si>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</si>
  <si>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</si>
  <si>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</si>
  <si>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</si>
  <si>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</si>
  <si>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</si>
  <si>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</si>
  <si>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</si>
  <si>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</si>
  <si>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</si>
  <si>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</si>
  <si>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</si>
  <si>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</si>
  <si>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</si>
  <si>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</si>
  <si>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</si>
  <si>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</si>
  <si>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</si>
  <si>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</si>
  <si>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</si>
  <si>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</si>
  <si>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</si>
  <si>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</si>
  <si>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</si>
  <si>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</si>
  <si>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</si>
  <si>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</si>
  <si>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</si>
  <si>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</si>
  <si>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</si>
  <si>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</si>
  <si>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</si>
  <si>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</si>
  <si>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</si>
  <si>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</si>
  <si>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</si>
  <si>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</si>
  <si>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</si>
  <si>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</si>
  <si>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</si>
  <si>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</si>
  <si>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</si>
  <si>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</si>
  <si>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</si>
  <si>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</si>
  <si>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</si>
  <si>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</si>
  <si>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</si>
  <si>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</si>
  <si>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</si>
  <si>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</si>
  <si>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</si>
  <si>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</si>
  <si>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</si>
  <si>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</si>
  <si>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</si>
  <si>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</si>
  <si>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</si>
  <si>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</si>
  <si>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</si>
  <si>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</si>
  <si>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</si>
  <si>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</si>
  <si>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</si>
  <si>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</si>
  <si>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</si>
  <si>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</si>
  <si>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</si>
  <si>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</si>
  <si>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</si>
  <si>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</si>
  <si>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</si>
  <si>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</si>
  <si>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</si>
  <si>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</si>
  <si>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</si>
  <si>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</si>
  <si>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</si>
  <si>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</si>
  <si>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</si>
  <si>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</si>
  <si>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</si>
  <si>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</si>
  <si>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</si>
  <si>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</si>
  <si>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</si>
  <si>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</si>
  <si>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</si>
  <si>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</si>
  <si>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</si>
  <si>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</si>
  <si>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</si>
  <si>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</si>
  <si>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</si>
  <si>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</si>
  <si>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</si>
  <si>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</si>
  <si>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</si>
  <si>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</si>
  <si>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</si>
  <si>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</si>
  <si>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</si>
  <si>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</si>
  <si>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</si>
  <si>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</si>
  <si>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</si>
  <si>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</si>
  <si>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</si>
  <si>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</si>
  <si>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</si>
  <si>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</si>
  <si>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</si>
  <si>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</si>
  <si>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</si>
  <si>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</si>
  <si>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</si>
  <si>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</si>
  <si>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</si>
  <si>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</si>
  <si>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</si>
  <si>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</si>
  <si>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</si>
  <si>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</si>
  <si>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</si>
  <si>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</si>
  <si>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</si>
  <si>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</si>
  <si>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</si>
  <si>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</si>
  <si>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</si>
  <si>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</si>
  <si>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</si>
  <si>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</si>
  <si>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</si>
  <si>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</si>
  <si>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</si>
  <si>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</si>
  <si>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</si>
  <si>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</si>
  <si>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</si>
  <si>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</si>
  <si>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</si>
  <si>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</si>
  <si>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</si>
  <si>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</si>
  <si>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</si>
  <si>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</si>
  <si>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</si>
  <si>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</si>
  <si>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</si>
  <si>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</si>
  <si>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</si>
  <si>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</si>
  <si>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</si>
  <si>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</si>
  <si>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</si>
  <si>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</si>
  <si>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</si>
  <si>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</si>
  <si>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</si>
  <si>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</si>
  <si>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</si>
  <si>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</si>
  <si>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</si>
  <si>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</si>
  <si>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</si>
  <si>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</si>
  <si>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</si>
  <si>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</si>
  <si>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</si>
  <si>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</si>
  <si>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</si>
  <si>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</si>
  <si>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</si>
  <si>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</si>
  <si>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</si>
  <si>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</si>
  <si>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</si>
  <si>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</si>
  <si>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</si>
  <si>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</si>
  <si>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</si>
  <si>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</si>
  <si>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</si>
  <si>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</si>
  <si>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</si>
  <si>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</si>
  <si>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</si>
  <si>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</si>
  <si>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</si>
  <si>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</si>
  <si>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</si>
  <si>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</si>
  <si>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</si>
  <si>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</si>
  <si>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</si>
  <si>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</si>
  <si>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</si>
  <si>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</si>
  <si>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</si>
  <si>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</si>
  <si>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</si>
  <si>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</si>
  <si>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</si>
  <si>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</si>
  <si>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</si>
  <si>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</si>
  <si>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</si>
  <si>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</si>
  <si>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</si>
  <si>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</si>
  <si>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</si>
  <si>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</si>
  <si>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</si>
  <si>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</si>
  <si>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</si>
  <si>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</si>
  <si>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</si>
  <si>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</si>
  <si>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</si>
  <si>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</si>
  <si>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</si>
  <si>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</si>
  <si>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</si>
  <si>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</si>
  <si>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</si>
  <si>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</si>
  <si>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</si>
  <si>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</si>
  <si>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</si>
  <si>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</si>
  <si>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</si>
  <si>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</si>
  <si>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</si>
  <si>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</si>
  <si>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</si>
  <si>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</si>
  <si>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</si>
  <si>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</si>
  <si>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</si>
  <si>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</si>
  <si>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</si>
  <si>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</si>
  <si>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</si>
  <si>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</si>
  <si>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</si>
  <si>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</si>
  <si>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</si>
  <si>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</si>
  <si>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</si>
  <si>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</si>
  <si>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</si>
  <si>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</si>
  <si>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</si>
  <si>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</si>
  <si>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</si>
  <si>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</si>
  <si>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</si>
  <si>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</si>
  <si>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</si>
  <si>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</si>
  <si>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</si>
  <si>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</si>
  <si>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</si>
  <si>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</si>
  <si>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</si>
  <si>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</si>
  <si>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</si>
  <si>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</si>
  <si>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</si>
  <si>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</si>
  <si>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</si>
  <si>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</si>
  <si>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</si>
  <si>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</si>
  <si>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</si>
  <si>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</si>
  <si>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</si>
  <si>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</si>
  <si>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</si>
  <si>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</si>
  <si>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</si>
  <si>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</si>
  <si>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</si>
  <si>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</si>
  <si>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</si>
  <si>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</si>
  <si>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</si>
  <si>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</si>
  <si>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</si>
  <si>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</si>
  <si>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</si>
  <si>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</si>
  <si>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</si>
  <si>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</si>
  <si>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</si>
  <si>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</si>
  <si>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</si>
  <si>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</si>
  <si>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</si>
  <si>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</si>
  <si>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</si>
  <si>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</si>
  <si>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</si>
  <si>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</si>
  <si>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</si>
  <si>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</si>
  <si>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</si>
  <si>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</si>
  <si>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</si>
  <si>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</si>
  <si>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</si>
  <si>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</si>
  <si>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</si>
  <si>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</si>
  <si>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</si>
  <si>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</si>
  <si>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</si>
  <si>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</si>
  <si>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</si>
  <si>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</si>
  <si>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</si>
  <si>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</si>
  <si>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</si>
  <si>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</si>
  <si>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</si>
  <si>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</si>
  <si>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</si>
  <si>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</si>
  <si>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</si>
  <si>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</si>
  <si>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</si>
  <si>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</si>
  <si>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</si>
  <si>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</si>
  <si>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</si>
  <si>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</si>
  <si>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</si>
  <si>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</si>
  <si>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</si>
  <si>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</si>
  <si>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</si>
  <si>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</si>
  <si>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</si>
  <si>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</si>
  <si>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</si>
  <si>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</si>
  <si>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</si>
  <si>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</si>
  <si>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</si>
  <si>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</si>
  <si>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</si>
  <si>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</si>
  <si>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</si>
  <si>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</si>
  <si>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</si>
  <si>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</si>
  <si>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</si>
  <si>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</si>
  <si>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</si>
  <si>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</si>
  <si>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</si>
  <si>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</si>
  <si>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</si>
  <si>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</si>
  <si>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</si>
  <si>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</si>
  <si>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</si>
  <si>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</si>
  <si>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</si>
  <si>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</si>
  <si>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</si>
  <si>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</si>
  <si>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</si>
  <si>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</si>
  <si>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</si>
  <si>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</si>
  <si>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</si>
  <si>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</si>
  <si>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</si>
  <si>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</si>
  <si>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</si>
  <si>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</si>
  <si>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</si>
  <si>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</si>
  <si>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</si>
  <si>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</si>
  <si>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</si>
  <si>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</si>
  <si>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</si>
  <si>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</si>
  <si>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</si>
  <si>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</si>
  <si>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</si>
  <si>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</si>
  <si>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</si>
  <si>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</si>
  <si>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</si>
  <si>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</si>
  <si>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</si>
  <si>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</si>
  <si>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</si>
  <si>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</si>
  <si>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</si>
  <si>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</si>
  <si>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</si>
  <si>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</si>
  <si>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</si>
  <si>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</si>
  <si>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</si>
  <si>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</si>
  <si>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</si>
  <si>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</si>
  <si>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</si>
  <si>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</si>
  <si>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</si>
  <si>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</si>
  <si>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</si>
  <si>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</si>
  <si>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</si>
  <si>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</si>
  <si>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</si>
  <si>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</si>
  <si>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</si>
  <si>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</si>
  <si>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</si>
  <si>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</si>
  <si>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</si>
  <si>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</si>
  <si>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</si>
  <si>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</si>
  <si>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</si>
  <si>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</si>
  <si>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</si>
  <si>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</si>
  <si>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</si>
  <si>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</si>
  <si>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</si>
  <si>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</si>
  <si>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</si>
  <si>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</si>
  <si>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</si>
  <si>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</si>
  <si>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</si>
  <si>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</si>
  <si>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</si>
  <si>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</si>
  <si>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</si>
  <si>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</si>
  <si>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</si>
  <si>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</si>
  <si>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</si>
  <si>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</si>
  <si>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</si>
  <si>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</si>
  <si>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</si>
  <si>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</si>
  <si>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</si>
  <si>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</si>
  <si>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</si>
  <si>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</si>
  <si>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</si>
  <si>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</si>
  <si>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</si>
  <si>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</si>
  <si>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</si>
  <si>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</si>
  <si>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</si>
  <si>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</si>
  <si>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</si>
  <si>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</si>
  <si>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</si>
  <si>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</si>
  <si>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</si>
  <si>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</si>
  <si>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</si>
  <si>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</si>
  <si>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</si>
  <si>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</si>
  <si>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</si>
  <si>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</si>
  <si>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</si>
  <si>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</si>
  <si>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</si>
  <si>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</si>
  <si>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</si>
  <si>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</si>
  <si>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</si>
  <si>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</si>
  <si>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</si>
  <si>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</si>
  <si>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</si>
  <si>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</si>
  <si>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</si>
  <si>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</si>
  <si>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</si>
  <si>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</si>
  <si>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</si>
  <si>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</si>
  <si>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</si>
  <si>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</si>
  <si>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</si>
  <si>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</si>
  <si>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</si>
  <si>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</si>
  <si>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</si>
  <si>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</si>
  <si>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</si>
  <si>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</si>
  <si>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</si>
  <si>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</si>
  <si>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</si>
  <si>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</si>
  <si>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</si>
  <si>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</si>
  <si>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</si>
  <si>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</si>
  <si>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</si>
  <si>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</si>
  <si>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</si>
  <si>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</si>
  <si>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</si>
  <si>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</si>
  <si>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</si>
  <si>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</si>
  <si>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</si>
  <si>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</si>
  <si>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</si>
  <si>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</si>
  <si>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</si>
  <si>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</si>
  <si>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</si>
  <si>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</si>
  <si>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</si>
  <si>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</si>
  <si>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</si>
  <si>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</si>
  <si>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</si>
  <si>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</si>
  <si>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</si>
  <si>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</si>
  <si>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</si>
  <si>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</si>
  <si>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</si>
  <si>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</si>
  <si>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</si>
  <si>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</si>
  <si>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</si>
  <si>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</si>
  <si>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</si>
  <si>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</si>
  <si>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</si>
  <si>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</si>
  <si>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</si>
  <si>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</si>
  <si>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</si>
  <si>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</si>
  <si>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</si>
  <si>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</si>
  <si>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</si>
  <si>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</si>
  <si>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</si>
  <si>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</si>
  <si>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</si>
  <si>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</si>
  <si>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</si>
  <si>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</si>
  <si>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</si>
  <si>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</si>
  <si>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</si>
  <si>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</si>
  <si>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</si>
  <si>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</si>
  <si>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</si>
  <si>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</si>
  <si>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</si>
  <si>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</si>
  <si>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</si>
  <si>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</si>
  <si>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</si>
  <si>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</si>
  <si>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</si>
  <si>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</si>
  <si>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</si>
  <si>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</si>
  <si>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</si>
  <si>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</si>
  <si>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</si>
  <si>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</si>
  <si>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</si>
  <si>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</si>
  <si>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</si>
  <si>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</si>
  <si>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</si>
  <si>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</si>
  <si>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</si>
  <si>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</si>
  <si>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</si>
  <si>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</si>
  <si>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</si>
  <si>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</si>
  <si>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</si>
  <si>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</si>
  <si>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</si>
  <si>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</si>
  <si>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</si>
  <si>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</si>
  <si>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</si>
  <si>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</si>
  <si>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</si>
  <si>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</si>
  <si>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</si>
  <si>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</si>
  <si>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</si>
  <si>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</si>
  <si>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</si>
  <si>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</si>
  <si>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</si>
  <si>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</si>
  <si>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</si>
  <si>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</si>
  <si>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</si>
  <si>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</si>
  <si>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</si>
  <si>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</si>
  <si>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</si>
  <si>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</si>
  <si>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</si>
  <si>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</si>
  <si>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</si>
  <si>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</si>
  <si>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</si>
  <si>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</si>
  <si>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</si>
  <si>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</si>
  <si>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</si>
  <si>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</si>
  <si>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</si>
  <si>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</si>
  <si>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</si>
  <si>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</si>
  <si>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</si>
  <si>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</si>
  <si>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</si>
  <si>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</si>
  <si>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</si>
  <si>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</si>
  <si>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</si>
  <si>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</si>
  <si>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</si>
  <si>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</si>
  <si>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</si>
  <si>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</si>
  <si>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</si>
  <si>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</si>
  <si>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</si>
  <si>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</si>
  <si>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</si>
  <si>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</si>
  <si>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</si>
  <si>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</si>
  <si>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</si>
  <si>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</si>
  <si>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</si>
  <si>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</si>
  <si>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</si>
  <si>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</si>
  <si>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</si>
  <si>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</si>
  <si>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</si>
  <si>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</si>
  <si>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</si>
  <si>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</si>
  <si>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</si>
  <si>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</si>
  <si>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</si>
  <si>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</si>
  <si>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</si>
  <si>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</si>
  <si>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</si>
  <si>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</si>
  <si>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</si>
  <si>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</si>
  <si>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</si>
  <si>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</si>
  <si>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</si>
  <si>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</si>
  <si>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</si>
  <si>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</si>
  <si>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</si>
  <si>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</si>
  <si>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</si>
  <si>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</si>
  <si>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</si>
  <si>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</si>
  <si>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</si>
  <si>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</si>
  <si>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</si>
  <si>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</si>
  <si>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</si>
  <si>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</si>
  <si>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</si>
  <si>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</si>
  <si>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</si>
  <si>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</si>
  <si>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</si>
  <si>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</si>
  <si>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</si>
  <si>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</si>
  <si>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</si>
  <si>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</si>
  <si>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</si>
  <si>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</si>
  <si>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</si>
  <si>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</si>
  <si>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</si>
  <si>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</si>
  <si>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</si>
  <si>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</si>
  <si>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</si>
  <si>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</si>
  <si>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</si>
  <si>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</si>
  <si>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</si>
  <si>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</si>
  <si>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</si>
  <si>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</si>
  <si>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</si>
  <si>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</si>
  <si>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</si>
  <si>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</si>
  <si>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</si>
  <si>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</si>
  <si>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</si>
  <si>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</si>
  <si>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</si>
  <si>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</si>
  <si>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</si>
  <si>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</si>
  <si>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</si>
  <si>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</si>
  <si>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</si>
  <si>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</si>
  <si>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</si>
  <si>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</si>
  <si>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</si>
  <si>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</si>
  <si>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</si>
  <si>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</si>
  <si>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</si>
  <si>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</si>
  <si>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</si>
  <si>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</si>
  <si>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</si>
  <si>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</si>
  <si>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</si>
  <si>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</si>
  <si>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</si>
  <si>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</si>
  <si>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</si>
  <si>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</si>
  <si>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</si>
  <si>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</si>
  <si>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</si>
  <si>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</si>
  <si>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</si>
  <si>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</si>
  <si>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</si>
  <si>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</si>
  <si>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</si>
  <si>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</si>
  <si>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</si>
  <si>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</si>
  <si>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</si>
  <si>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</si>
  <si>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</si>
  <si>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</si>
  <si>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</si>
  <si>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</si>
  <si>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</si>
  <si>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</si>
  <si>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</si>
  <si>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</si>
  <si>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</si>
  <si>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</si>
  <si>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</si>
  <si>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</si>
  <si>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</si>
  <si>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</si>
  <si>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</si>
  <si>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</si>
  <si>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</si>
  <si>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</si>
  <si>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</si>
  <si>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</si>
  <si>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</si>
  <si>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</si>
  <si>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</si>
  <si>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</si>
  <si>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</si>
  <si>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</si>
  <si>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</si>
  <si>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</si>
  <si>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</si>
  <si>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</si>
  <si>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</si>
  <si>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</si>
  <si>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</si>
  <si>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</si>
  <si>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</si>
  <si>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</si>
  <si>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</si>
  <si>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</si>
  <si>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</si>
  <si>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</si>
  <si>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</si>
  <si>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</si>
  <si>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</si>
  <si>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</si>
  <si>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</si>
  <si>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</si>
  <si>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</si>
  <si>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</si>
  <si>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</si>
  <si>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</si>
  <si>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</si>
  <si>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</si>
  <si>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</si>
  <si>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</si>
  <si>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</si>
  <si>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</si>
  <si>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</si>
  <si>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</si>
  <si>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</si>
  <si>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</si>
  <si>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</si>
  <si>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</si>
  <si>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</si>
  <si>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</si>
  <si>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</si>
  <si>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</si>
  <si>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</si>
  <si>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</si>
  <si>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</si>
  <si>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</si>
  <si>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</si>
  <si>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</si>
  <si>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</si>
  <si>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</si>
  <si>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</si>
  <si>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</si>
  <si>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</si>
  <si>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</si>
  <si>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</si>
  <si>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</si>
  <si>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</si>
  <si>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</si>
  <si>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</si>
  <si>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</si>
  <si>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</si>
  <si>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</si>
  <si>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</si>
  <si>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</si>
  <si>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</si>
  <si>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</si>
  <si>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</si>
  <si>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</si>
  <si>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</si>
  <si>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</si>
  <si>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</si>
  <si>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</si>
  <si>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</si>
  <si>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</si>
  <si>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</si>
  <si>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</si>
  <si>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</si>
  <si>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</si>
  <si>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</si>
  <si>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</si>
  <si>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</si>
  <si>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</si>
  <si>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</si>
  <si>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</si>
  <si>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</si>
  <si>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</si>
  <si>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</si>
  <si>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</si>
  <si>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</si>
  <si>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</si>
  <si>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</si>
  <si>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</si>
  <si>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</si>
  <si>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</si>
  <si>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</si>
  <si>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</si>
  <si>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</si>
  <si>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</si>
  <si>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</si>
  <si>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</si>
  <si>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</si>
  <si>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</si>
  <si>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</si>
  <si>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</si>
  <si>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</si>
  <si>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</si>
  <si>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</si>
  <si>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</si>
  <si>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</si>
  <si>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</si>
  <si>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</si>
  <si>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</si>
  <si>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</si>
  <si>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</si>
  <si>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</si>
  <si>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</si>
  <si>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</si>
  <si>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</si>
  <si>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</si>
  <si>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</si>
  <si>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</si>
  <si>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</si>
  <si>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</si>
  <si>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</si>
  <si>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</si>
  <si>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</si>
  <si>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</si>
  <si>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</si>
  <si>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</si>
  <si>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</si>
  <si>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</si>
  <si>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</si>
  <si>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</si>
  <si>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</si>
  <si>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</si>
  <si>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</si>
  <si>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</si>
  <si>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</si>
  <si>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</si>
  <si>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</si>
  <si>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</si>
  <si>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</si>
  <si>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</si>
  <si>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</si>
  <si>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</si>
  <si>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</si>
  <si>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</si>
  <si>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</si>
  <si>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</si>
  <si>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</si>
  <si>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</si>
  <si>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</si>
  <si>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</si>
  <si>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</si>
  <si>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</si>
  <si>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</si>
  <si>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</si>
  <si>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</si>
  <si>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</si>
  <si>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</si>
  <si>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</si>
  <si>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</si>
  <si>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</si>
  <si>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</si>
  <si>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</si>
  <si>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</si>
  <si>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</si>
  <si>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</si>
  <si>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</si>
  <si>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</si>
  <si>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</si>
  <si>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</si>
  <si>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</si>
  <si>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</si>
  <si>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</si>
  <si>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</si>
  <si>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</si>
  <si>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</si>
  <si>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</si>
  <si>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</si>
  <si>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</si>
  <si>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</si>
  <si>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</si>
  <si>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</si>
  <si>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</si>
  <si>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</si>
  <si>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</si>
  <si>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</si>
  <si>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</si>
  <si>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</si>
  <si>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</si>
  <si>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</si>
  <si>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</si>
  <si>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</si>
  <si>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</si>
  <si>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</si>
  <si>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</si>
  <si>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</si>
  <si>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</si>
  <si>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</si>
  <si>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</si>
  <si>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</si>
  <si>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</si>
  <si>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</si>
  <si>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</si>
  <si>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</si>
  <si>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</si>
  <si>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</si>
  <si>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</si>
  <si>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</si>
  <si>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</si>
  <si>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</si>
  <si>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</si>
  <si>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</si>
  <si>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</si>
  <si>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</si>
  <si>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</si>
  <si>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</si>
  <si>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</si>
  <si>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</si>
  <si>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</si>
  <si>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</si>
  <si>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</si>
  <si>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</si>
  <si>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</si>
  <si>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</si>
  <si>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</si>
  <si>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</si>
  <si>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</si>
  <si>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</si>
  <si>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</si>
  <si>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</si>
  <si>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</si>
  <si>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</si>
  <si>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</si>
  <si>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</si>
  <si>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</si>
  <si>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</si>
  <si>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</si>
  <si>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</si>
  <si>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</si>
  <si>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</si>
  <si>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</si>
  <si>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</si>
  <si>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</si>
  <si>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</si>
  <si>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</si>
  <si>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</si>
  <si>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</si>
  <si>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</si>
  <si>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</si>
  <si>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</si>
  <si>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</si>
  <si>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</si>
  <si>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</si>
  <si>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</si>
  <si>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</si>
  <si>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</si>
  <si>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</si>
  <si>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</si>
  <si>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</si>
  <si>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</si>
  <si>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</si>
  <si>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</si>
  <si>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</si>
  <si>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</si>
  <si>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</si>
  <si>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</si>
  <si>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</si>
  <si>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</si>
  <si>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</si>
  <si>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</si>
  <si>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</si>
  <si>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</si>
  <si>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</si>
  <si>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</si>
  <si>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</si>
  <si>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</si>
  <si>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</si>
  <si>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</si>
  <si>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</si>
  <si>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</si>
  <si>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</si>
  <si>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</si>
  <si>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</si>
  <si>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</si>
  <si>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</si>
  <si>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</si>
  <si>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</si>
  <si>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</si>
  <si>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</si>
  <si>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</si>
  <si>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</si>
  <si>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</si>
  <si>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</si>
  <si>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</si>
  <si>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</si>
  <si>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</si>
  <si>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</si>
  <si>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</si>
  <si>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</si>
  <si>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</si>
  <si>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</si>
  <si>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</si>
  <si>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</si>
  <si>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</si>
  <si>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</si>
  <si>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</si>
  <si>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</si>
  <si>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</si>
  <si>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</si>
  <si>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</si>
  <si>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</si>
  <si>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</si>
  <si>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</si>
  <si>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</si>
  <si>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</si>
  <si>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</si>
  <si>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</si>
  <si>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</si>
  <si>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</si>
  <si>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</si>
  <si>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</si>
  <si>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</si>
  <si>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</si>
  <si>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</si>
  <si>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</si>
  <si>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</si>
  <si>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</si>
  <si>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</si>
  <si>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</si>
  <si>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</si>
  <si>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</si>
  <si>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</si>
  <si>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</si>
  <si>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</si>
  <si>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</si>
  <si>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</si>
  <si>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</si>
  <si>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</si>
  <si>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</si>
  <si>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</si>
  <si>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</si>
  <si>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</si>
  <si>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</si>
  <si>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</si>
  <si>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</si>
  <si>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</si>
  <si>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</si>
  <si>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</si>
  <si>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</si>
  <si>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</si>
  <si>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</si>
  <si>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</si>
  <si>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</si>
  <si>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</si>
  <si>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</si>
  <si>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</si>
  <si>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</si>
  <si>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</si>
  <si>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</si>
  <si>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</si>
  <si>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</si>
  <si>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</si>
  <si>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</si>
  <si>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</si>
  <si>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</si>
  <si>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</si>
  <si>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</si>
  <si>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</si>
  <si>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</si>
  <si>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</si>
  <si>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</si>
  <si>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</si>
  <si>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</si>
  <si>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</si>
  <si>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</si>
  <si>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</si>
  <si>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</si>
  <si>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</si>
  <si>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</si>
  <si>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</si>
  <si>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</si>
  <si>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</si>
  <si>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</si>
  <si>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</si>
  <si>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</si>
  <si>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</si>
  <si>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</si>
  <si>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</si>
  <si>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</si>
  <si>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</si>
  <si>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</si>
  <si>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</si>
  <si>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</si>
  <si>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</si>
  <si>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</si>
  <si>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</si>
  <si>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</si>
  <si>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</si>
  <si>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</si>
  <si>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</si>
  <si>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</si>
  <si>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</si>
  <si>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</si>
  <si>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</si>
  <si>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</si>
  <si>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</si>
  <si>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</si>
  <si>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</si>
  <si>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</si>
  <si>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</si>
  <si>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</si>
  <si>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</si>
  <si>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</si>
  <si>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</si>
  <si>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</si>
  <si>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</si>
  <si>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</si>
  <si>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</si>
  <si>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</si>
  <si>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</si>
  <si>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</si>
  <si>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</si>
  <si>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</si>
  <si>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</si>
  <si>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</si>
  <si>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</si>
  <si>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</si>
  <si>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</si>
  <si>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</si>
  <si>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</si>
  <si>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</si>
  <si>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</si>
  <si>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</si>
  <si>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</si>
  <si>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</si>
  <si>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</si>
  <si>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</si>
  <si>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</si>
  <si>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</si>
  <si>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</si>
  <si>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</si>
  <si>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</si>
  <si>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</si>
  <si>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</si>
  <si>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</si>
  <si>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</si>
  <si>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</si>
  <si>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</si>
  <si>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</si>
  <si>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</si>
  <si>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</si>
  <si>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</si>
  <si>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</si>
  <si>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</si>
  <si>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</si>
  <si>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</si>
  <si>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</si>
  <si>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</si>
  <si>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</si>
  <si>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</si>
  <si>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</si>
  <si>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</si>
  <si>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</si>
  <si>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</si>
  <si>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</si>
  <si>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</si>
  <si>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</si>
  <si>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</si>
  <si>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</si>
  <si>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</si>
  <si>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</si>
  <si>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</si>
  <si>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</si>
  <si>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</si>
  <si>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</si>
  <si>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</si>
  <si>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</si>
  <si>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</si>
  <si>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</si>
  <si>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</si>
  <si>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</si>
  <si>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</si>
  <si>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</si>
  <si>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</si>
  <si>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</si>
  <si>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</si>
  <si>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</si>
  <si>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</si>
  <si>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</si>
  <si>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</si>
  <si>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</si>
  <si>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</si>
  <si>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</si>
  <si>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</si>
  <si>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</si>
  <si>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</si>
  <si>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</si>
  <si>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</si>
  <si>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</si>
  <si>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</si>
  <si>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</si>
  <si>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</si>
  <si>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</si>
  <si>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</si>
  <si>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</si>
  <si>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</si>
  <si>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</si>
  <si>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</si>
  <si>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</si>
  <si>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</si>
  <si>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</si>
  <si>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</si>
  <si>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</si>
  <si>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</si>
  <si>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</si>
  <si>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</si>
  <si>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</si>
  <si>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</si>
  <si>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</si>
  <si>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</si>
  <si>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</si>
  <si>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</si>
  <si>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</si>
  <si>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</si>
  <si>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</si>
  <si>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</si>
  <si>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</si>
  <si>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</si>
  <si>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</si>
  <si>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</si>
  <si>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</si>
  <si>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</si>
  <si>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</si>
  <si>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</si>
  <si>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</si>
  <si>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</si>
  <si>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</si>
  <si>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</si>
  <si>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</si>
  <si>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</si>
  <si>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</si>
  <si>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</si>
  <si>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</si>
  <si>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</si>
  <si>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</si>
  <si>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</si>
  <si>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</si>
  <si>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</si>
  <si>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</si>
  <si>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</si>
  <si>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</si>
  <si>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</si>
  <si>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</si>
  <si>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</si>
  <si>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</si>
  <si>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</si>
  <si>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</si>
  <si>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</si>
  <si>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</si>
  <si>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</si>
  <si>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</si>
  <si>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</si>
  <si>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</si>
  <si>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</si>
  <si>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</si>
  <si>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</si>
  <si>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</si>
  <si>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</si>
  <si>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</si>
  <si>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</si>
  <si>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</si>
  <si>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</si>
  <si>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</si>
  <si>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</si>
  <si>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</si>
  <si>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</si>
  <si>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</si>
  <si>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</si>
  <si>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</si>
  <si>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</si>
  <si>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</si>
  <si>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</si>
  <si>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</si>
  <si>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</si>
  <si>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</si>
  <si>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</si>
  <si>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</si>
  <si>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</si>
  <si>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</si>
  <si>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</si>
  <si>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</si>
  <si>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</si>
  <si>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</si>
  <si>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</si>
  <si>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</si>
  <si>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</si>
  <si>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</si>
  <si>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</si>
  <si>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</si>
  <si>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</si>
  <si>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</si>
  <si>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</si>
  <si>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</si>
  <si>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</si>
  <si>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</si>
  <si>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</si>
  <si>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</si>
  <si>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</si>
  <si>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</si>
  <si>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</si>
  <si>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</si>
  <si>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</si>
  <si>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</si>
  <si>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</si>
  <si>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</si>
  <si>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</si>
  <si>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</si>
  <si>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</si>
  <si>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</si>
  <si>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</si>
  <si>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</si>
  <si>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</si>
  <si>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</si>
  <si>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</si>
  <si>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</si>
  <si>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</si>
  <si>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</si>
  <si>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</si>
  <si>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</si>
  <si>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</si>
  <si>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</si>
  <si>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</si>
  <si>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</si>
  <si>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</si>
  <si>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</si>
  <si>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</si>
  <si>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</si>
  <si>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</si>
  <si>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</si>
  <si>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</si>
  <si>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</si>
  <si>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</si>
  <si>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</si>
  <si>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</si>
  <si>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</si>
  <si>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</si>
  <si>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</si>
  <si>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</si>
  <si>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</si>
  <si>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</si>
  <si>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</si>
  <si>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</si>
  <si>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</si>
  <si>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</si>
  <si>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</si>
  <si>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</si>
  <si>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</si>
  <si>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</si>
  <si>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</si>
  <si>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</si>
  <si>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</si>
  <si>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</si>
  <si>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</si>
  <si>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</si>
  <si>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</si>
  <si>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</si>
  <si>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</si>
  <si>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</si>
  <si>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</si>
  <si>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</si>
  <si>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</si>
  <si>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</si>
  <si>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</si>
  <si>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</si>
  <si>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</si>
  <si>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</si>
  <si>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</si>
  <si>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</si>
  <si>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</si>
  <si>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</si>
  <si>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</si>
  <si>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</si>
  <si>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</si>
  <si>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</si>
  <si>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</si>
  <si>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</si>
  <si>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</si>
  <si>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</si>
  <si>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</si>
  <si>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</si>
  <si>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</si>
  <si>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</si>
  <si>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</si>
  <si>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</si>
  <si>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</si>
  <si>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</si>
  <si>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</si>
  <si>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</si>
  <si>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</si>
  <si>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</si>
  <si>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</si>
  <si>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</si>
  <si>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</si>
  <si>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</si>
  <si>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</si>
  <si>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</si>
  <si>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</si>
  <si>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</si>
  <si>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</si>
  <si>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</si>
  <si>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</si>
  <si>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</si>
  <si>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</si>
  <si>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</si>
  <si>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</si>
  <si>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</si>
  <si>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</si>
  <si>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</si>
  <si>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</si>
  <si>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</si>
  <si>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</si>
  <si>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</si>
  <si>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</si>
  <si>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</si>
  <si>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</si>
  <si>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</si>
  <si>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</si>
  <si>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</si>
  <si>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</si>
  <si>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</si>
  <si>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</si>
  <si>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</si>
  <si>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</si>
  <si>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</si>
  <si>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</si>
  <si>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</si>
  <si>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</si>
  <si>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</si>
  <si>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</si>
  <si>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</si>
  <si>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</si>
  <si>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</si>
  <si>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</si>
  <si>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</si>
  <si>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</si>
  <si>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</si>
  <si>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</si>
  <si>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</si>
  <si>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</si>
  <si>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</si>
  <si>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</si>
  <si>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</si>
  <si>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</si>
  <si>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</si>
  <si>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</si>
  <si>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</si>
  <si>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</si>
  <si>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</si>
  <si>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</si>
  <si>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</si>
  <si>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</si>
  <si>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</si>
  <si>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</si>
  <si>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</si>
  <si>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</si>
  <si>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</si>
  <si>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</si>
  <si>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</si>
  <si>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</si>
  <si>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</si>
  <si>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</si>
  <si>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</si>
  <si>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</si>
  <si>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</si>
  <si>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</si>
  <si>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</si>
  <si>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</si>
  <si>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</si>
  <si>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</si>
  <si>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</si>
  <si>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</si>
  <si>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</si>
  <si>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</si>
  <si>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</si>
  <si>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</si>
  <si>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</si>
  <si>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</si>
  <si>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</si>
  <si>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</si>
  <si>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</si>
  <si>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</si>
  <si>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</si>
  <si>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</si>
  <si>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</si>
  <si>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</si>
  <si>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</si>
  <si>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</si>
  <si>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</si>
  <si>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</si>
  <si>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</si>
  <si>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</si>
  <si>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</si>
  <si>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</si>
  <si>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</si>
  <si>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</si>
  <si>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</si>
  <si>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</si>
  <si>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</si>
  <si>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</si>
  <si>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</si>
  <si>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</si>
  <si>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</si>
  <si>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</si>
  <si>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</si>
  <si>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</si>
  <si>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</si>
  <si>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</si>
  <si>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</si>
  <si>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</si>
  <si>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</si>
  <si>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</si>
  <si>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</si>
  <si>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</si>
  <si>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</si>
  <si>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</si>
  <si>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</si>
  <si>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</si>
  <si>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</si>
  <si>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</si>
  <si>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</si>
  <si>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</si>
  <si>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</si>
  <si>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</si>
  <si>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</si>
  <si>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</si>
  <si>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</si>
  <si>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</si>
  <si>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</si>
  <si>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</si>
  <si>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</si>
  <si>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</si>
  <si>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</si>
  <si>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</si>
  <si>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</si>
  <si>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</si>
  <si>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</si>
  <si>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</si>
  <si>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</si>
  <si>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</si>
  <si>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</si>
  <si>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</si>
  <si>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</si>
  <si>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</si>
  <si>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</si>
  <si>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</si>
  <si>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</si>
  <si>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</si>
  <si>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</si>
  <si>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</si>
  <si>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</si>
  <si>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</si>
  <si>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</si>
  <si>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</si>
  <si>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</si>
  <si>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</si>
  <si>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</si>
  <si>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</si>
  <si>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</si>
  <si>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</si>
  <si>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</si>
  <si>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</si>
  <si>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</si>
  <si>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</si>
  <si>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</si>
  <si>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</si>
  <si>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</si>
  <si>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</si>
  <si>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</si>
  <si>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</si>
  <si>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</si>
  <si>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</si>
  <si>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</si>
  <si>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</si>
  <si>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</si>
  <si>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</si>
  <si>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</si>
  <si>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</si>
  <si>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</si>
  <si>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</si>
  <si>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</si>
  <si>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</si>
  <si>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</si>
  <si>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</si>
  <si>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</si>
  <si>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</si>
  <si>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</si>
  <si>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</si>
  <si>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</si>
  <si>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</si>
  <si>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</si>
  <si>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</si>
  <si>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</si>
  <si>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</si>
  <si>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</si>
  <si>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</si>
  <si>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</si>
  <si>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</si>
  <si>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</si>
  <si>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</si>
  <si>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</si>
  <si>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</si>
  <si>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</si>
  <si>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</si>
  <si>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</si>
  <si>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</si>
  <si>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</si>
  <si>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</si>
  <si>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</si>
  <si>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</si>
  <si>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</si>
  <si>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</si>
  <si>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</si>
  <si>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</si>
  <si>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</si>
  <si>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</si>
  <si>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</si>
  <si>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</si>
  <si>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</si>
  <si>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</si>
  <si>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</si>
  <si>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</si>
  <si>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</si>
  <si>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</si>
  <si>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</si>
  <si>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</si>
  <si>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</si>
  <si>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</si>
  <si>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</si>
  <si>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</si>
  <si>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</si>
  <si>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</si>
  <si>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</si>
  <si>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</si>
  <si>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</si>
  <si>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</si>
  <si>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</si>
  <si>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</si>
  <si>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</si>
  <si>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</si>
  <si>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</si>
  <si>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</si>
  <si>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</si>
  <si>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</si>
  <si>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</si>
  <si>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</si>
  <si>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</si>
  <si>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</si>
  <si>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</si>
  <si>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</si>
  <si>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</si>
  <si>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</si>
  <si>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</si>
  <si>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</si>
  <si>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</si>
  <si>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</si>
  <si>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</si>
  <si>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</si>
  <si>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</si>
  <si>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</si>
  <si>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</si>
  <si>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</si>
  <si>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</si>
  <si>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</si>
  <si>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</si>
  <si>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</si>
  <si>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</si>
  <si>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</si>
  <si>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</si>
  <si>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</si>
  <si>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</si>
  <si>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</si>
  <si>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</si>
  <si>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</si>
  <si>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</si>
  <si>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</si>
  <si>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</si>
  <si>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</si>
  <si>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</si>
  <si>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</si>
  <si>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</si>
  <si>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</si>
  <si>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</si>
  <si>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</si>
  <si>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</si>
  <si>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</si>
  <si>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</si>
  <si>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</si>
  <si>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</si>
  <si>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</si>
  <si>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</si>
  <si>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</si>
  <si>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</si>
  <si>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</si>
  <si>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</si>
  <si>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</si>
  <si>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</si>
  <si>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</si>
  <si>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</si>
  <si>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</si>
  <si>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</si>
  <si>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</si>
  <si>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</si>
  <si>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</si>
  <si>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</si>
  <si>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</si>
  <si>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</si>
  <si>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</si>
  <si>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</si>
  <si>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</si>
  <si>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</si>
  <si>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</si>
  <si>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</si>
  <si>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</si>
  <si>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</si>
  <si>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</si>
  <si>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</si>
  <si>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</si>
  <si>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</si>
  <si>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</si>
  <si>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</si>
  <si>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</si>
  <si>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</si>
  <si>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</si>
  <si>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</si>
  <si>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</si>
  <si>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</si>
  <si>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</si>
  <si>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</si>
  <si>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</si>
  <si>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</si>
  <si>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</si>
  <si>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</si>
  <si>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</si>
  <si>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</si>
  <si>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</si>
  <si>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</si>
  <si>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</si>
  <si>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</si>
  <si>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</si>
  <si>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</si>
  <si>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</si>
  <si>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</si>
  <si>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</si>
  <si>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</si>
  <si>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</si>
  <si>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</si>
  <si>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</si>
  <si>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</si>
  <si>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</si>
  <si>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</si>
  <si>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</si>
  <si>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</si>
  <si>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</si>
  <si>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</si>
  <si>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</si>
  <si>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</si>
  <si>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</si>
  <si>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</si>
  <si>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</si>
  <si>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</si>
  <si>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</si>
  <si>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</si>
  <si>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</si>
  <si>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</si>
  <si>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</si>
  <si>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</si>
  <si>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</si>
  <si>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</si>
  <si>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</si>
  <si>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</si>
  <si>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</si>
  <si>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</si>
  <si>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</si>
  <si>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</si>
  <si>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</si>
  <si>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</si>
  <si>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</si>
  <si>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</si>
  <si>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</si>
  <si>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</si>
  <si>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</si>
  <si>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</si>
  <si>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</si>
  <si>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</si>
  <si>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</si>
  <si>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</si>
  <si>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</si>
  <si>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</si>
  <si>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</si>
  <si>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</si>
  <si>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</si>
  <si>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</si>
  <si>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</si>
  <si>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</si>
  <si>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</si>
  <si>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</si>
  <si>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</si>
  <si>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</si>
  <si>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</si>
  <si>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</si>
  <si>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</si>
  <si>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</si>
  <si>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</si>
  <si>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</si>
  <si>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</si>
  <si>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</si>
  <si>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</si>
  <si>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</si>
  <si>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</si>
  <si>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</si>
  <si>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</si>
  <si>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</si>
  <si>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</si>
  <si>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</si>
  <si>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</si>
  <si>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</si>
  <si>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</si>
  <si>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</si>
  <si>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</si>
  <si>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</si>
  <si>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</si>
  <si>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</si>
  <si>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</si>
  <si>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</si>
  <si>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</si>
  <si>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</si>
  <si>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</si>
  <si>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</si>
  <si>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</si>
  <si>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</si>
  <si>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</si>
  <si>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</si>
  <si>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</si>
  <si>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</si>
  <si>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</si>
  <si>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</si>
  <si>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</si>
  <si>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</si>
  <si>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</si>
  <si>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</si>
  <si>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</si>
  <si>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</si>
  <si>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</si>
  <si>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</si>
  <si>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</si>
  <si>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</si>
  <si>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</si>
  <si>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</si>
  <si>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</si>
  <si>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</si>
  <si>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</si>
  <si>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</si>
  <si>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</si>
  <si>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</si>
  <si>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</si>
  <si>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</si>
  <si>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</si>
  <si>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</si>
  <si>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</si>
  <si>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</si>
  <si>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</si>
  <si>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</si>
  <si>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</si>
  <si>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</si>
  <si>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</si>
  <si>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</si>
  <si>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</si>
  <si>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</si>
  <si>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</si>
  <si>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</si>
  <si>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</si>
  <si>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</si>
  <si>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</si>
  <si>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</si>
  <si>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</si>
  <si>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</si>
  <si>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</si>
  <si>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</si>
  <si>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</si>
  <si>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</si>
  <si>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</si>
  <si>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</si>
  <si>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</si>
  <si>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</si>
  <si>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</si>
  <si>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</si>
  <si>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</si>
  <si>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</si>
  <si>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</si>
  <si>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</si>
  <si>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</si>
  <si>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</si>
  <si>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</si>
  <si>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</si>
  <si>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</si>
  <si>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</si>
  <si>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</si>
  <si>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</si>
  <si>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</si>
  <si>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</si>
  <si>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</si>
  <si>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</si>
  <si>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</si>
  <si>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</si>
  <si>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</si>
  <si>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</si>
  <si>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</si>
  <si>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</si>
  <si>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</si>
  <si>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</si>
  <si>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</si>
  <si>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</si>
  <si>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</si>
  <si>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</si>
  <si>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</si>
  <si>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</si>
  <si>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</si>
  <si>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</si>
  <si>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</si>
  <si>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</si>
  <si>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</si>
  <si>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</si>
  <si>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</si>
  <si>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</si>
  <si>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</si>
  <si>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</si>
  <si>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</si>
  <si>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</si>
  <si>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</si>
  <si>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</si>
  <si>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</si>
  <si>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</si>
  <si>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</si>
  <si>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</si>
  <si>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</si>
  <si>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</si>
  <si>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</si>
  <si>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</si>
  <si>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</si>
  <si>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</si>
  <si>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</si>
  <si>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</si>
  <si>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</si>
  <si>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</si>
  <si>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</si>
  <si>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</si>
  <si>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</si>
  <si>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</si>
  <si>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</si>
  <si>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</si>
  <si>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</si>
  <si>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</si>
  <si>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</si>
  <si>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</si>
  <si>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</si>
  <si>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</si>
  <si>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</si>
  <si>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</si>
  <si>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</si>
  <si>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</si>
  <si>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</si>
  <si>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</si>
  <si>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</si>
  <si>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</si>
  <si>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</si>
  <si>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</si>
  <si>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</si>
  <si>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</si>
  <si>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</si>
  <si>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</si>
  <si>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</si>
  <si>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</si>
  <si>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</si>
  <si>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</si>
  <si>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</si>
  <si>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</si>
  <si>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</si>
  <si>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</si>
  <si>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</si>
  <si>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</si>
  <si>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</si>
  <si>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</si>
  <si>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</si>
  <si>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</si>
  <si>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</si>
  <si>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</si>
  <si>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</si>
  <si>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</si>
  <si>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</si>
  <si>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</si>
  <si>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</si>
  <si>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</si>
  <si>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</si>
  <si>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</si>
  <si>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</si>
  <si>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</si>
  <si>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</si>
  <si>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</si>
  <si>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</si>
  <si>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</si>
  <si>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</si>
  <si>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</si>
  <si>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</si>
  <si>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</si>
  <si>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</si>
  <si>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</si>
  <si>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</si>
  <si>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</si>
  <si>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</si>
  <si>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</si>
  <si>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</si>
  <si>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</si>
  <si>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</si>
  <si>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</si>
  <si>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</si>
  <si>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</si>
  <si>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</si>
  <si>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</si>
  <si>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</si>
  <si>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</si>
  <si>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</si>
  <si>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</si>
  <si>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</si>
  <si>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</si>
  <si>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</si>
  <si>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</si>
  <si>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</si>
  <si>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</si>
  <si>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</si>
  <si>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</si>
  <si>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</si>
  <si>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</si>
  <si>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</si>
  <si>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</si>
  <si>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</si>
  <si>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</si>
  <si>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</si>
  <si>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</si>
  <si>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</si>
  <si>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</si>
  <si>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</si>
  <si>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</si>
  <si>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</si>
  <si>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</si>
  <si>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</si>
  <si>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</si>
  <si>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</si>
  <si>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</si>
  <si>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</si>
  <si>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</si>
  <si>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</si>
  <si>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</si>
  <si>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</si>
  <si>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</si>
  <si>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</si>
  <si>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</si>
  <si>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</si>
  <si>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</si>
  <si>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</si>
  <si>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</si>
  <si>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</si>
  <si>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</si>
  <si>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</si>
  <si>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</si>
  <si>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</si>
  <si>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</si>
  <si>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</si>
  <si>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</si>
  <si>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</si>
  <si>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</si>
  <si>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</si>
  <si>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</si>
  <si>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</si>
  <si>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</si>
  <si>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</si>
  <si>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</si>
  <si>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</si>
  <si>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</si>
  <si>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</si>
  <si>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</si>
  <si>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</si>
  <si>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</si>
  <si>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</si>
  <si>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</si>
  <si>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</si>
  <si>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</si>
  <si>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</si>
  <si>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</si>
  <si>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</si>
  <si>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</si>
  <si>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</si>
  <si>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</si>
  <si>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</si>
  <si>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</si>
  <si>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</si>
  <si>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</si>
  <si>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</si>
  <si>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</si>
  <si>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</si>
  <si>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</si>
  <si>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</si>
  <si>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</si>
  <si>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</si>
  <si>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</si>
  <si>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</si>
  <si>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</si>
  <si>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</si>
  <si>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</si>
  <si>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</si>
  <si>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</si>
  <si>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</si>
  <si>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</si>
  <si>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</si>
  <si>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</si>
  <si>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</si>
  <si>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</si>
  <si>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</si>
  <si>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</si>
  <si>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</si>
  <si>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</si>
  <si>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</si>
  <si>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</si>
  <si>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</si>
  <si>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</si>
  <si>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</si>
  <si>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</si>
  <si>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</si>
  <si>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</si>
  <si>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</si>
  <si>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</si>
  <si>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</si>
  <si>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</si>
  <si>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</si>
  <si>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</si>
  <si>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</si>
  <si>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</si>
  <si>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</si>
  <si>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</si>
  <si>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</si>
  <si>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</si>
  <si>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</si>
  <si>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</si>
  <si>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</si>
  <si>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</si>
  <si>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</si>
  <si>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</si>
  <si>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</si>
  <si>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</si>
  <si>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</si>
  <si>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</si>
  <si>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</si>
  <si>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</si>
  <si>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</si>
  <si>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</si>
  <si>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</si>
  <si>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</si>
  <si>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</si>
  <si>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</si>
  <si>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</si>
  <si>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</si>
  <si>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</si>
  <si>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</si>
  <si>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</si>
  <si>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</si>
  <si>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</si>
  <si>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</si>
  <si>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</si>
  <si>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</si>
  <si>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</si>
  <si>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</si>
  <si>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</si>
  <si>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</si>
  <si>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</si>
  <si>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</si>
  <si>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</si>
  <si>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</si>
  <si>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</si>
  <si>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</si>
  <si>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</si>
  <si>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</si>
  <si>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</si>
  <si>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</si>
  <si>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</si>
  <si>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</si>
  <si>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</si>
  <si>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</si>
  <si>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</si>
  <si>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</si>
  <si>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</si>
  <si>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</si>
  <si>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</si>
  <si>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</si>
  <si>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</si>
  <si>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</si>
  <si>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</si>
  <si>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</si>
  <si>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</si>
  <si>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</si>
  <si>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</si>
  <si>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</si>
  <si>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</si>
  <si>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</si>
  <si>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</si>
  <si>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</si>
  <si>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</si>
  <si>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</si>
  <si>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</si>
  <si>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</si>
  <si>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</si>
  <si>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</si>
  <si>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</si>
  <si>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</si>
  <si>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</si>
  <si>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</si>
  <si>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</si>
  <si>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</si>
  <si>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</si>
  <si>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</si>
  <si>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</si>
  <si>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</si>
  <si>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</si>
  <si>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</si>
  <si>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</si>
  <si>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</si>
  <si>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</si>
  <si>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</si>
  <si>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</si>
  <si>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</si>
  <si>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</si>
  <si>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</si>
  <si>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</si>
  <si>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</si>
  <si>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</si>
  <si>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</si>
  <si>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</si>
  <si>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</si>
  <si>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</si>
  <si>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</si>
  <si>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</si>
  <si>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</si>
  <si>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</si>
  <si>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</si>
  <si>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</si>
  <si>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</si>
  <si>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</si>
  <si>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</si>
  <si>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</si>
  <si>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</si>
  <si>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</si>
  <si>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</si>
  <si>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</si>
  <si>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</si>
  <si>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</si>
  <si>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</si>
  <si>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</si>
  <si>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</si>
  <si>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</si>
  <si>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</si>
  <si>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</si>
  <si>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</si>
  <si>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</si>
  <si>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</si>
  <si>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</si>
  <si>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</si>
  <si>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</si>
  <si>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</si>
  <si>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</si>
  <si>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</si>
  <si>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</si>
  <si>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</si>
  <si>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</si>
  <si>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</si>
  <si>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</si>
  <si>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</si>
  <si>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</si>
  <si>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</si>
  <si>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</si>
  <si>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</si>
  <si>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</si>
  <si>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</si>
  <si>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</si>
  <si>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</si>
  <si>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</si>
  <si>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</si>
  <si>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</si>
  <si>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</si>
  <si>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</si>
  <si>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</si>
  <si>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</si>
  <si>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</si>
  <si>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</si>
  <si>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</si>
  <si>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</si>
  <si>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</si>
  <si>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</si>
  <si>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</si>
  <si>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</si>
  <si>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</si>
  <si>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</si>
  <si>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</si>
  <si>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</si>
  <si>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</si>
  <si>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</si>
  <si>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</si>
  <si>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</si>
  <si>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</si>
  <si>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</si>
  <si>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</si>
  <si>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</si>
  <si>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</si>
  <si>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</si>
  <si>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</si>
  <si>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</si>
  <si>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</si>
  <si>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</si>
  <si>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</si>
  <si>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</si>
  <si>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</si>
  <si>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</si>
  <si>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</si>
  <si>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</si>
  <si>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</si>
  <si>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</si>
  <si>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</si>
  <si>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</si>
  <si>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</si>
  <si>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</si>
  <si>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</si>
  <si>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</si>
  <si>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</si>
  <si>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</si>
  <si>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</si>
  <si>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</si>
  <si>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</si>
  <si>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</si>
  <si>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</si>
  <si>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</si>
  <si>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</si>
  <si>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</si>
  <si>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</si>
  <si>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</si>
  <si>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</si>
  <si>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</si>
  <si>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</si>
  <si>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</si>
  <si>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</si>
  <si>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</si>
  <si>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</si>
  <si>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</si>
  <si>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</si>
  <si>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</si>
  <si>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</si>
  <si>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</si>
  <si>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</si>
  <si>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</si>
  <si>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</si>
  <si>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</si>
  <si>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</si>
  <si>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</si>
  <si>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</si>
  <si>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</si>
  <si>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</si>
  <si>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</si>
  <si>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</si>
  <si>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</si>
  <si>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</si>
  <si>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</si>
  <si>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</si>
  <si>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</si>
  <si>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</si>
  <si>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</si>
  <si>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</si>
  <si>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</si>
  <si>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</si>
  <si>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</si>
  <si>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</si>
  <si>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</si>
  <si>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</si>
  <si>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</si>
  <si>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</si>
  <si>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</si>
  <si>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</si>
  <si>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</si>
  <si>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</si>
  <si>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</si>
  <si>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</si>
  <si>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</si>
  <si>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</si>
  <si>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</si>
  <si>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</si>
  <si>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</si>
  <si>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</si>
  <si>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</si>
  <si>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</si>
  <si>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</si>
  <si>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</si>
  <si>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</si>
  <si>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</si>
  <si>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</si>
  <si>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</si>
  <si>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</si>
  <si>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</si>
  <si>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</si>
  <si>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</si>
  <si>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</si>
  <si>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</si>
  <si>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</si>
  <si>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</si>
  <si>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</si>
  <si>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</si>
  <si>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</si>
  <si>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</si>
  <si>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</si>
  <si>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</si>
  <si>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</si>
  <si>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</si>
  <si>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</si>
  <si>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</si>
  <si>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</si>
  <si>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</si>
  <si>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</si>
  <si>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</si>
  <si>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</si>
  <si>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</si>
  <si>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</si>
  <si>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</si>
  <si>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</si>
  <si>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</si>
  <si>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</si>
  <si>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</si>
  <si>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</si>
  <si>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</si>
  <si>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</si>
  <si>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</si>
  <si>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</si>
  <si>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</si>
  <si>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</si>
  <si>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</si>
  <si>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</si>
  <si>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</si>
  <si>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</si>
  <si>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</si>
  <si>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</si>
  <si>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</si>
  <si>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</si>
  <si>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</si>
  <si>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</si>
  <si>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</si>
  <si>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</si>
  <si>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</si>
  <si>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</si>
  <si>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</si>
  <si>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</si>
  <si>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</si>
  <si>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</si>
  <si>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</si>
  <si>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</si>
  <si>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</si>
  <si>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</si>
  <si>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</si>
  <si>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</si>
  <si>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</si>
  <si>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</si>
  <si>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</si>
  <si>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</si>
  <si>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</si>
  <si>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</si>
  <si>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</si>
  <si>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</si>
  <si>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</si>
  <si>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</si>
  <si>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</si>
  <si>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</si>
  <si>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</si>
  <si>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</si>
  <si>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</si>
  <si>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</si>
  <si>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</si>
  <si>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</si>
  <si>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</si>
  <si>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</si>
  <si>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</si>
  <si>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</si>
  <si>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</si>
  <si>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</si>
  <si>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</si>
  <si>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</si>
  <si>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</si>
  <si>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</si>
  <si>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</si>
  <si>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</si>
  <si>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</si>
  <si>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</si>
  <si>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</si>
  <si>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</si>
  <si>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</si>
  <si>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</si>
  <si>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</si>
  <si>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</si>
  <si>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</si>
  <si>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</si>
  <si>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</si>
  <si>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</si>
  <si>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</si>
  <si>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</si>
  <si>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</si>
  <si>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</si>
  <si>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</si>
  <si>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</si>
  <si>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</si>
  <si>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</si>
  <si>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</si>
  <si>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</si>
  <si>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</si>
  <si>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</si>
  <si>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</si>
  <si>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</si>
  <si>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</si>
  <si>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</si>
  <si>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</si>
  <si>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</si>
  <si>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</si>
  <si>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</si>
  <si>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</si>
  <si>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</si>
  <si>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</si>
  <si>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</si>
  <si>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</si>
  <si>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</si>
  <si>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</si>
  <si>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</si>
  <si>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</si>
  <si>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</si>
  <si>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</si>
  <si>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</si>
  <si>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</si>
  <si>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</si>
  <si>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</si>
  <si>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</si>
  <si>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</si>
  <si>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</si>
  <si>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</si>
  <si>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</si>
  <si>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</si>
  <si>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</si>
  <si>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</si>
  <si>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</si>
  <si>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</si>
  <si>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</si>
  <si>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</si>
  <si>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</si>
  <si>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</si>
  <si>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</si>
  <si>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</si>
  <si>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</si>
  <si>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</si>
  <si>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</si>
  <si>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</si>
  <si>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</si>
  <si>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</si>
  <si>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</si>
  <si>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</si>
  <si>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</si>
  <si>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</si>
  <si>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</si>
  <si>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</si>
  <si>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</si>
  <si>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</si>
  <si>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</si>
  <si>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</si>
  <si>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</si>
  <si>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</si>
  <si>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</si>
  <si>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</si>
  <si>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</si>
  <si>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</si>
  <si>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</si>
  <si>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</si>
  <si>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</si>
  <si>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</si>
  <si>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</si>
  <si>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</si>
  <si>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</si>
  <si>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</si>
  <si>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</si>
  <si>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</si>
  <si>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</si>
  <si>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</si>
  <si>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</si>
  <si>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</si>
  <si>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</si>
  <si>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</si>
  <si>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</si>
  <si>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</si>
  <si>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</si>
  <si>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</si>
  <si>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</si>
  <si>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</si>
  <si>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</si>
  <si>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</si>
  <si>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</si>
  <si>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</si>
  <si>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</si>
  <si>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</si>
  <si>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</si>
  <si>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</si>
  <si>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</si>
  <si>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</si>
  <si>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</si>
  <si>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</si>
  <si>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</si>
  <si>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</si>
  <si>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</si>
  <si>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</si>
  <si>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</si>
  <si>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</si>
  <si>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</si>
  <si>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</si>
  <si>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</si>
  <si>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</si>
  <si>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</si>
  <si>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</si>
  <si>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</si>
  <si>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</si>
  <si>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</si>
  <si>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</si>
  <si>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</si>
  <si>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</si>
  <si>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</si>
  <si>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</si>
  <si>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</si>
  <si>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</si>
  <si>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</si>
  <si>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</si>
  <si>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</si>
  <si>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</si>
  <si>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</si>
  <si>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</si>
  <si>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</si>
  <si>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</si>
  <si>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</si>
  <si>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</si>
  <si>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</si>
  <si>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</si>
  <si>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</si>
  <si>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</si>
  <si>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</si>
  <si>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</si>
  <si>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</si>
  <si>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</si>
  <si>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</si>
  <si>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</si>
  <si>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</si>
  <si>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</si>
  <si>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</si>
  <si>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</si>
  <si>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</si>
  <si>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</si>
  <si>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</si>
  <si>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</si>
  <si>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</si>
  <si>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</si>
  <si>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</si>
  <si>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</si>
  <si>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</si>
  <si>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</si>
  <si>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</si>
  <si>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</si>
  <si>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</si>
  <si>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</si>
  <si>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</si>
  <si>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</si>
  <si>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</si>
  <si>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</si>
  <si>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</si>
  <si>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</si>
  <si>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</si>
  <si>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</si>
  <si>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</si>
  <si>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</si>
  <si>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</si>
  <si>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</si>
  <si>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</si>
  <si>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</si>
  <si>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</si>
  <si>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</si>
  <si>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</si>
  <si>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</si>
  <si>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</si>
  <si>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</si>
  <si>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</si>
  <si>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</si>
  <si>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</si>
  <si>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</si>
  <si>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</si>
  <si>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</si>
  <si>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</si>
  <si>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</si>
  <si>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</si>
  <si>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</si>
  <si>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</si>
  <si>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</si>
  <si>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</si>
  <si>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</si>
  <si>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</si>
  <si>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</si>
  <si>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</si>
  <si>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</si>
  <si>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</si>
  <si>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</si>
  <si>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</si>
  <si>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</si>
  <si>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</si>
  <si>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</si>
  <si>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</si>
  <si>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</si>
  <si>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</si>
  <si>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</si>
  <si>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</si>
  <si>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</si>
  <si>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</si>
  <si>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</si>
  <si>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</si>
  <si>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</si>
  <si>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</si>
  <si>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</si>
  <si>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</si>
  <si>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</si>
  <si>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</si>
  <si>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</si>
  <si>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</si>
  <si>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</si>
  <si>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</si>
  <si>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</si>
  <si>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</si>
  <si>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</si>
  <si>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</si>
  <si>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</si>
  <si>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</si>
  <si>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</si>
  <si>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</si>
  <si>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</si>
  <si>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</si>
  <si>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</si>
  <si>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</si>
  <si>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</si>
  <si>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</si>
  <si>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</si>
  <si>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</si>
  <si>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</si>
  <si>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</si>
  <si>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</si>
  <si>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</si>
  <si>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</si>
  <si>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</si>
  <si>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</si>
  <si>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</si>
  <si>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</si>
  <si>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</si>
  <si>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</si>
  <si>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</si>
  <si>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</si>
  <si>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</si>
  <si>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</si>
  <si>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</si>
  <si>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</si>
  <si>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</si>
  <si>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</si>
  <si>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</si>
  <si>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</si>
  <si>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</si>
  <si>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</si>
  <si>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</si>
  <si>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</si>
  <si>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</si>
  <si>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</si>
  <si>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</si>
  <si>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</si>
  <si>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</si>
  <si>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</si>
  <si>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</si>
  <si>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</si>
  <si>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</si>
  <si>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</si>
  <si>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</si>
  <si>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</si>
  <si>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</si>
  <si>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</si>
  <si>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</si>
  <si>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</si>
  <si>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</si>
  <si>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</si>
  <si>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</si>
  <si>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</si>
  <si>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</si>
  <si>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</si>
  <si>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</si>
  <si>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</si>
  <si>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</si>
  <si>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</si>
  <si>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</si>
  <si>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</si>
  <si>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</si>
  <si>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</si>
  <si>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</si>
  <si>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</si>
  <si>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</si>
  <si>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</si>
  <si>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</si>
  <si>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</si>
  <si>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</si>
  <si>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</si>
  <si>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</si>
  <si>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</si>
  <si>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</si>
  <si>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</si>
  <si>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</si>
  <si>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</si>
  <si>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</si>
  <si>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</si>
  <si>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</si>
  <si>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</si>
  <si>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</si>
  <si>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</si>
  <si>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</si>
  <si>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</si>
  <si>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</si>
  <si>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</si>
  <si>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</si>
  <si>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</si>
  <si>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</si>
  <si>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</si>
  <si>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</si>
  <si>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</si>
  <si>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</si>
  <si>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</si>
  <si>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</si>
  <si>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</si>
  <si>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</si>
  <si>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</si>
  <si>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</si>
  <si>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</si>
  <si>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</si>
  <si>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</si>
  <si>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</si>
  <si>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</si>
  <si>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</si>
  <si>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</si>
  <si>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</si>
  <si>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</si>
  <si>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</si>
  <si>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</si>
  <si>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</si>
  <si>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</si>
  <si>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</si>
  <si>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</si>
  <si>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</si>
  <si>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</si>
  <si>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</si>
  <si>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</si>
  <si>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</si>
  <si>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</si>
  <si>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</si>
  <si>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</si>
  <si>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</si>
  <si>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</si>
  <si>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</si>
  <si>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</si>
  <si>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</si>
  <si>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</si>
  <si>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</si>
  <si>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</si>
  <si>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</si>
  <si>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</si>
  <si>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</si>
  <si>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</si>
  <si>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</si>
  <si>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</si>
  <si>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</si>
  <si>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</si>
  <si>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</si>
  <si>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</si>
  <si>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</si>
  <si>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</si>
  <si>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</si>
  <si>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</si>
  <si>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</si>
  <si>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</si>
  <si>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</si>
  <si>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</si>
  <si>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</si>
  <si>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</si>
  <si>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</si>
  <si>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</si>
  <si>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</si>
  <si>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</si>
  <si>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</si>
  <si>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</si>
  <si>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</si>
  <si>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</si>
  <si>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</si>
  <si>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</si>
  <si>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</si>
  <si>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</si>
  <si>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</si>
  <si>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</si>
  <si>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</si>
  <si>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</si>
  <si>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</si>
  <si>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</si>
  <si>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</si>
  <si>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</si>
  <si>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</si>
  <si>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</si>
  <si>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</si>
  <si>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</si>
  <si>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</si>
  <si>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</si>
  <si>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</si>
  <si>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</si>
  <si>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</si>
  <si>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</si>
  <si>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</si>
  <si>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</si>
  <si>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</si>
  <si>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</si>
  <si>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</si>
  <si>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</si>
  <si>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</si>
  <si>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</si>
  <si>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</si>
  <si>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</si>
  <si>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</si>
  <si>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</si>
  <si>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</si>
  <si>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</si>
  <si>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</si>
  <si>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</si>
  <si>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</si>
  <si>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</si>
  <si>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</si>
  <si>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</si>
  <si>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</si>
  <si>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</si>
  <si>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</si>
  <si>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</si>
  <si>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</si>
  <si>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</si>
  <si>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</si>
  <si>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</si>
  <si>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</si>
  <si>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</si>
  <si>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</si>
  <si>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</si>
  <si>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</si>
  <si>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</si>
  <si>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</si>
  <si>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</si>
  <si>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</si>
  <si>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</si>
  <si>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</si>
  <si>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</si>
  <si>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</si>
  <si>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</si>
  <si>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</si>
  <si>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</si>
  <si>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</si>
  <si>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</si>
  <si>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</si>
  <si>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</si>
  <si>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</si>
  <si>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</si>
  <si>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</si>
  <si>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</si>
  <si>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</si>
  <si>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</si>
  <si>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</si>
  <si>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</si>
  <si>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</si>
  <si>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</si>
  <si>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</si>
  <si>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</si>
  <si>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</si>
  <si>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</si>
  <si>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</si>
  <si>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</si>
  <si>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</si>
  <si>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</si>
  <si>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</si>
  <si>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</si>
  <si>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</si>
  <si>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</si>
  <si>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</si>
  <si>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</si>
  <si>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</si>
  <si>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</si>
  <si>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</si>
  <si>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</si>
  <si>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</si>
  <si>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</si>
  <si>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</si>
  <si>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</si>
  <si>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</si>
  <si>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</si>
  <si>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</si>
  <si>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</si>
  <si>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</si>
  <si>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</si>
  <si>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</si>
  <si>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</si>
  <si>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</si>
  <si>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</si>
  <si>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</si>
  <si>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</si>
  <si>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</si>
  <si>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</si>
  <si>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</si>
  <si>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</si>
  <si>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</si>
  <si>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</si>
  <si>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</si>
  <si>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</si>
  <si>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</si>
  <si>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</si>
  <si>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</si>
  <si>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</si>
  <si>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</si>
  <si>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</si>
  <si>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</si>
  <si>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</si>
  <si>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</si>
  <si>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</si>
  <si>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</si>
  <si>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</si>
  <si>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</si>
  <si>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</si>
  <si>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</si>
  <si>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</si>
  <si>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</si>
  <si>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</si>
  <si>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</si>
  <si>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</si>
  <si>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</si>
  <si>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</si>
  <si>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</si>
  <si>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</si>
  <si>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</si>
  <si>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</si>
  <si>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</si>
  <si>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</si>
  <si>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</si>
  <si>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</si>
  <si>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</si>
  <si>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</si>
  <si>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</si>
  <si>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</si>
  <si>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</si>
  <si>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</si>
  <si>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</si>
  <si>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</si>
  <si>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</si>
  <si>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</si>
  <si>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</si>
  <si>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</si>
  <si>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</si>
  <si>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</si>
  <si>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</si>
  <si>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</si>
  <si>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</si>
  <si>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</si>
  <si>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</si>
  <si>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</si>
  <si>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</si>
  <si>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</si>
  <si>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</si>
  <si>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</si>
  <si>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</si>
  <si>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</si>
  <si>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</si>
  <si>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</si>
  <si>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</si>
  <si>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</si>
  <si>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</si>
  <si>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</si>
  <si>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</si>
  <si>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</si>
  <si>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</si>
  <si>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</si>
  <si>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</si>
  <si>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</si>
  <si>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</si>
  <si>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</si>
  <si>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</si>
  <si>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</si>
  <si>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</si>
  <si>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</si>
  <si>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</si>
  <si>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</si>
  <si>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</si>
  <si>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</si>
  <si>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</si>
  <si>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</si>
  <si>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</si>
  <si>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</si>
  <si>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</si>
  <si>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</si>
  <si>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</si>
  <si>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</si>
  <si>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</si>
  <si>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</si>
  <si>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</si>
  <si>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</si>
  <si>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</si>
  <si>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</si>
  <si>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</si>
  <si>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</si>
  <si>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</si>
  <si>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</si>
  <si>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</si>
  <si>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</si>
  <si>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</si>
  <si>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</si>
  <si>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</si>
  <si>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</si>
  <si>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</si>
  <si>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</si>
  <si>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</si>
  <si>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</si>
  <si>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</si>
  <si>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</si>
  <si>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</si>
  <si>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</si>
  <si>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</si>
  <si>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</si>
  <si>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</si>
  <si>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</si>
  <si>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</si>
  <si>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</si>
  <si>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</si>
  <si>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</si>
  <si>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</si>
  <si>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</si>
  <si>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</si>
  <si>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</si>
  <si>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</si>
  <si>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</si>
  <si>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</si>
  <si>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</si>
  <si>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</si>
  <si>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</si>
  <si>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</si>
  <si>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</si>
  <si>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</si>
  <si>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</si>
  <si>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</si>
  <si>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</si>
  <si>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</si>
  <si>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</si>
  <si>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</si>
  <si>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</si>
  <si>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</si>
  <si>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</si>
  <si>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</si>
  <si>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</si>
  <si>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</si>
  <si>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</si>
  <si>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</si>
  <si>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</si>
  <si>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</si>
  <si>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</si>
  <si>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</si>
  <si>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</si>
  <si>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</si>
  <si>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</si>
  <si>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</si>
  <si>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</si>
  <si>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</si>
  <si>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</si>
  <si>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</si>
  <si>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</si>
  <si>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</si>
  <si>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</si>
  <si>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</si>
  <si>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</si>
  <si>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</si>
  <si>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</si>
  <si>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</si>
  <si>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</si>
  <si>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</si>
  <si>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</si>
  <si>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</si>
  <si>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</si>
  <si>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</si>
  <si>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</si>
  <si>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</si>
  <si>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</si>
  <si>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</si>
  <si>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</si>
  <si>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</si>
  <si>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</si>
  <si>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</si>
  <si>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</si>
  <si>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</si>
  <si>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</si>
  <si>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</si>
  <si>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</si>
  <si>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</si>
  <si>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</si>
  <si>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</si>
  <si>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</si>
  <si>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</si>
  <si>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</si>
  <si>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</si>
  <si>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</si>
  <si>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</si>
  <si>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</si>
  <si>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</si>
  <si>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</si>
  <si>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</si>
  <si>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</si>
  <si>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</si>
  <si>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</si>
  <si>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</si>
  <si>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</si>
  <si>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</si>
  <si>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</si>
  <si>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</si>
  <si>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</si>
  <si>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</si>
  <si>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</si>
  <si>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</si>
  <si>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</si>
  <si>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</si>
  <si>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</si>
  <si>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</si>
  <si>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</si>
  <si>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</si>
  <si>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</si>
  <si>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</si>
  <si>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</si>
  <si>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</si>
  <si>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</si>
  <si>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</si>
  <si>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</si>
  <si>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</si>
  <si>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</si>
  <si>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</si>
  <si>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</si>
  <si>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</si>
  <si>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</si>
  <si>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</si>
  <si>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</si>
  <si>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</si>
  <si>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</si>
  <si>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</si>
  <si>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</si>
  <si>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</si>
  <si>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</si>
  <si>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</si>
  <si>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</si>
  <si>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</si>
  <si>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</si>
  <si>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</si>
  <si>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</si>
  <si>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</si>
  <si>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</si>
  <si>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</si>
  <si>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</si>
  <si>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</si>
  <si>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</si>
  <si>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</si>
  <si>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</si>
  <si>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</si>
  <si>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</si>
  <si>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</si>
  <si>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</si>
  <si>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</si>
  <si>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</si>
  <si>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</si>
  <si>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</si>
  <si>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</si>
  <si>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</si>
  <si>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</si>
  <si>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</si>
  <si>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</si>
  <si>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</si>
  <si>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</si>
  <si>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</si>
  <si>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</si>
  <si>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</si>
  <si>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</si>
  <si>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</si>
  <si>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</si>
  <si>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</si>
  <si>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</si>
  <si>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</si>
  <si>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</si>
  <si>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</si>
  <si>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</si>
  <si>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</si>
  <si>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</si>
  <si>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</si>
  <si>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</si>
  <si>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</si>
  <si>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</si>
  <si>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</si>
  <si>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</si>
  <si>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</si>
  <si>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</si>
  <si>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</si>
  <si>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</si>
  <si>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</si>
  <si>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</si>
  <si>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</si>
  <si>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</si>
  <si>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</si>
  <si>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</si>
  <si>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</si>
  <si>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</si>
  <si>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</si>
  <si>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</si>
  <si>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</si>
  <si>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</si>
  <si>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</si>
  <si>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</si>
  <si>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</si>
  <si>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</si>
  <si>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</si>
  <si>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</si>
  <si>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</si>
  <si>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</si>
  <si>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</si>
  <si>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</si>
  <si>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</si>
  <si>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</si>
  <si>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</si>
  <si>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</si>
  <si>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</si>
  <si>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</si>
  <si>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</si>
  <si>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</si>
  <si>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</si>
  <si>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</si>
  <si>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</si>
  <si>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</si>
  <si>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</si>
  <si>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</si>
  <si>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</si>
  <si>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</si>
  <si>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</si>
  <si>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</si>
  <si>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</si>
  <si>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</si>
  <si>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</si>
  <si>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</si>
  <si>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</si>
  <si>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</si>
  <si>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</si>
  <si>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</si>
  <si>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</si>
  <si>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</si>
  <si>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</si>
  <si>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</si>
  <si>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</si>
  <si>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</si>
  <si>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</si>
  <si>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</si>
  <si>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</si>
  <si>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</si>
  <si>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</si>
  <si>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</si>
  <si>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</si>
  <si>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</si>
  <si>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</si>
  <si>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</si>
  <si>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</si>
  <si>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</si>
  <si>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</si>
  <si>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</si>
  <si>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</si>
  <si>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</si>
  <si>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</si>
  <si>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</si>
  <si>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</si>
  <si>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</si>
  <si>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</si>
  <si>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</si>
  <si>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</si>
  <si>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</si>
  <si>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</si>
  <si>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</si>
  <si>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</si>
  <si>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</si>
  <si>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</si>
  <si>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</si>
  <si>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</si>
  <si>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</si>
  <si>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</si>
  <si>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</si>
  <si>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</si>
  <si>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</si>
  <si>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</si>
  <si>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</si>
  <si>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</si>
  <si>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</si>
  <si>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</si>
  <si>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</si>
  <si>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</si>
  <si>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</si>
  <si>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</si>
  <si>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</si>
  <si>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</si>
  <si>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</si>
  <si>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</si>
  <si>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</si>
  <si>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</si>
  <si>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</si>
  <si>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</si>
  <si>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</si>
  <si>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</si>
  <si>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</si>
  <si>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</si>
  <si>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</si>
  <si>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</si>
  <si>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</si>
  <si>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</si>
  <si>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</si>
  <si>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</si>
  <si>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</si>
  <si>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</si>
  <si>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</si>
  <si>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</si>
  <si>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</si>
  <si>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</si>
  <si>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</si>
  <si>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</si>
  <si>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</si>
  <si>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</si>
  <si>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</si>
  <si>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</si>
  <si>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</si>
  <si>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</si>
  <si>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</si>
  <si>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</si>
  <si>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</si>
  <si>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</si>
  <si>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</si>
  <si>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</si>
  <si>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</si>
  <si>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</si>
  <si>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</si>
  <si>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</si>
  <si>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</si>
  <si>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</si>
  <si>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</si>
  <si>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</si>
  <si>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</si>
  <si>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</si>
  <si>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</si>
  <si>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</si>
  <si>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</si>
  <si>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</si>
  <si>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</si>
  <si>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</si>
  <si>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</si>
  <si>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</si>
  <si>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</si>
  <si>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</si>
  <si>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</si>
  <si>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</si>
  <si>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</si>
  <si>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</si>
  <si>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</si>
  <si>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</si>
  <si>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</si>
  <si>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</si>
  <si>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</si>
  <si>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</si>
  <si>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</si>
  <si>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</si>
  <si>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</si>
  <si>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</si>
  <si>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</si>
  <si>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</si>
  <si>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</si>
  <si>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</si>
  <si>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</si>
  <si>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</si>
  <si>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</si>
  <si>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</si>
  <si>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</si>
  <si>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</si>
  <si>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</si>
  <si>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</si>
  <si>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</si>
  <si>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</si>
  <si>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</si>
  <si>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</si>
  <si>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</si>
  <si>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</si>
  <si>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</si>
  <si>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</si>
  <si>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</si>
  <si>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</si>
  <si>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</si>
  <si>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</si>
  <si>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</si>
  <si>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</si>
  <si>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</si>
  <si>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</si>
  <si>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</si>
  <si>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</si>
  <si>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</si>
  <si>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</si>
  <si>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</si>
  <si>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</si>
  <si>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</si>
  <si>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</si>
  <si>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</si>
  <si>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</si>
  <si>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</si>
  <si>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</si>
  <si>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</si>
  <si>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</si>
  <si>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</si>
  <si>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</si>
  <si>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</si>
  <si>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</si>
  <si>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</si>
  <si>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</si>
  <si>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</si>
  <si>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</si>
  <si>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</si>
  <si>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</si>
  <si>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</si>
  <si>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</si>
  <si>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</si>
  <si>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</si>
  <si>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</si>
  <si>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</si>
  <si>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</si>
  <si>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</si>
  <si>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</si>
  <si>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</si>
  <si>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</si>
  <si>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</si>
  <si>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</si>
  <si>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</si>
  <si>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</si>
  <si>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</si>
  <si>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</si>
  <si>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</si>
  <si>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</si>
  <si>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</si>
  <si>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</si>
  <si>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</si>
  <si>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</si>
  <si>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</si>
  <si>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</si>
  <si>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</si>
  <si>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</si>
  <si>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</si>
  <si>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</si>
  <si>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</si>
  <si>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</si>
  <si>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</si>
  <si>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</si>
  <si>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</si>
  <si>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</si>
  <si>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</si>
  <si>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</si>
  <si>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</si>
  <si>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</si>
  <si>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</si>
  <si>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</si>
  <si>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</si>
  <si>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</si>
  <si>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</si>
  <si>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</si>
  <si>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</si>
  <si>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</si>
  <si>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</si>
  <si>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</si>
  <si>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</si>
  <si>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</si>
  <si>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</si>
  <si>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</si>
  <si>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</si>
  <si>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</si>
  <si>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</si>
  <si>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</si>
  <si>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</si>
  <si>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</si>
  <si>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</si>
  <si>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</si>
  <si>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</si>
  <si>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</si>
  <si>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</si>
  <si>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</si>
  <si>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</si>
  <si>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</si>
  <si>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</si>
  <si>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</si>
  <si>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</si>
  <si>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</si>
  <si>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</si>
  <si>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</si>
  <si>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</si>
  <si>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</si>
  <si>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</si>
  <si>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</si>
  <si>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</si>
  <si>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</si>
  <si>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</si>
  <si>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</si>
  <si>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</si>
  <si>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</si>
  <si>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</si>
  <si>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</si>
  <si>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</si>
  <si>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</si>
  <si>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</si>
  <si>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</si>
  <si>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</si>
  <si>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</si>
  <si>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</si>
  <si>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</si>
  <si>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</si>
  <si>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</si>
  <si>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</si>
  <si>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</si>
  <si>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</si>
  <si>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</si>
  <si>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</si>
  <si>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</si>
  <si>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</si>
  <si>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</si>
  <si>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</si>
  <si>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</si>
  <si>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</si>
  <si>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</si>
  <si>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</si>
  <si>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</si>
  <si>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</si>
  <si>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</si>
  <si>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</si>
  <si>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</si>
  <si>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</si>
  <si>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</si>
  <si>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</si>
  <si>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</si>
  <si>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</si>
  <si>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</si>
  <si>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</si>
  <si>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</si>
  <si>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</si>
  <si>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</si>
  <si>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</si>
  <si>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</si>
  <si>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</si>
  <si>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</si>
  <si>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</si>
  <si>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</si>
  <si>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</si>
  <si>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</si>
  <si>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</si>
  <si>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</si>
  <si>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</si>
  <si>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</si>
  <si>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</si>
  <si>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</si>
  <si>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</si>
  <si>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</si>
  <si>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</si>
  <si>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</si>
  <si>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</si>
  <si>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</si>
  <si>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</si>
  <si>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</si>
  <si>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</si>
  <si>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</si>
  <si>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</si>
  <si>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</si>
  <si>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</si>
  <si>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</si>
  <si>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</si>
  <si>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</si>
  <si>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</si>
  <si>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</si>
  <si>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</si>
  <si>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</si>
  <si>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</si>
  <si>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</si>
  <si>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</si>
  <si>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</si>
  <si>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</si>
  <si>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</si>
  <si>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</si>
  <si>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</si>
  <si>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</si>
  <si>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</si>
  <si>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</si>
  <si>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</si>
  <si>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</si>
  <si>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</si>
  <si>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</si>
  <si>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</si>
  <si>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</si>
  <si>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</si>
  <si>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</si>
  <si>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</si>
  <si>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</si>
  <si>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</si>
  <si>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</si>
  <si>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</si>
  <si>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</si>
  <si>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</si>
  <si>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</si>
  <si>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</si>
  <si>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</si>
  <si>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</si>
  <si>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</si>
  <si>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</si>
  <si>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</si>
  <si>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</si>
  <si>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</si>
  <si>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</si>
  <si>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</si>
  <si>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</si>
  <si>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</si>
  <si>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</si>
  <si>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</si>
  <si>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</si>
  <si>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</si>
  <si>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</si>
  <si>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</si>
  <si>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</si>
  <si>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</si>
  <si>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</si>
  <si>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</si>
  <si>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</si>
  <si>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</si>
  <si>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</si>
  <si>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</si>
  <si>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</si>
  <si>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</si>
  <si>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</si>
  <si>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</si>
  <si>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</si>
  <si>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</si>
  <si>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</si>
  <si>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</si>
  <si>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</si>
  <si>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</si>
  <si>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</si>
  <si>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</si>
  <si>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</si>
  <si>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</si>
  <si>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</si>
  <si>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</si>
  <si>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</si>
  <si>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</si>
  <si>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</si>
  <si>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</si>
  <si>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</si>
  <si>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</si>
  <si>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</si>
  <si>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</si>
  <si>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</si>
  <si>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</si>
  <si>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</si>
  <si>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</si>
  <si>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</si>
  <si>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</si>
  <si>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</si>
  <si>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</si>
  <si>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</si>
  <si>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</si>
  <si>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</si>
  <si>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</si>
  <si>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</si>
  <si>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</si>
  <si>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</si>
  <si>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</si>
  <si>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</si>
  <si>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</si>
  <si>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</si>
  <si>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</si>
  <si>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</si>
  <si>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</si>
  <si>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</si>
  <si>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</si>
  <si>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</si>
  <si>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</si>
  <si>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</si>
  <si>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</si>
  <si>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</si>
  <si>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</si>
  <si>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</si>
  <si>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</si>
  <si>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</si>
  <si>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</si>
  <si>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</si>
  <si>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</si>
  <si>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</si>
  <si>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</si>
  <si>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</si>
  <si>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</si>
  <si>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</si>
  <si>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</si>
  <si>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</si>
  <si>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</si>
  <si>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</si>
  <si>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</si>
  <si>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</si>
  <si>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</si>
  <si>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</si>
  <si>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</si>
  <si>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</si>
  <si>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</si>
  <si>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</si>
  <si>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</si>
  <si>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</si>
  <si>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</si>
  <si>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</si>
  <si>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</si>
  <si>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</si>
  <si>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</si>
  <si>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</si>
  <si>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</si>
  <si>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</si>
  <si>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</si>
  <si>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</si>
  <si>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</si>
  <si>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</si>
  <si>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</si>
  <si>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</si>
  <si>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</si>
  <si>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</si>
  <si>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</si>
  <si>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</si>
  <si>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</si>
  <si>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</si>
  <si>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</si>
  <si>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</si>
  <si>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</si>
  <si>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</si>
  <si>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</si>
  <si>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</si>
  <si>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</si>
  <si>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</si>
  <si>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</si>
  <si>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</si>
  <si>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</si>
  <si>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</si>
  <si>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</si>
  <si>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</si>
  <si>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</si>
  <si>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</si>
  <si>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</si>
  <si>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</si>
  <si>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</si>
  <si>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</si>
  <si>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</si>
  <si>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</si>
  <si>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</si>
  <si>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</si>
  <si>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</si>
  <si>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</si>
  <si>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</si>
  <si>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</si>
  <si>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</si>
  <si>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</si>
  <si>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</si>
  <si>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</si>
  <si>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</si>
  <si>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</si>
  <si>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</si>
  <si>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</si>
  <si>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</si>
  <si>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</si>
  <si>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</si>
  <si>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</si>
  <si>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</si>
  <si>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</si>
  <si>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</si>
  <si>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</si>
  <si>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</si>
  <si>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</si>
  <si>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</si>
  <si>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</si>
  <si>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</si>
  <si>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</si>
  <si>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</si>
  <si>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</si>
  <si>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</si>
  <si>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</si>
  <si>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</si>
  <si>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</si>
  <si>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</si>
  <si>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</si>
  <si>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</si>
  <si>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</si>
  <si>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</si>
  <si>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</si>
  <si>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</si>
  <si>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</si>
  <si>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</si>
  <si>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</si>
  <si>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</si>
  <si>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</si>
  <si>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</si>
  <si>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</si>
  <si>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</si>
  <si>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</si>
  <si>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</si>
  <si>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</si>
  <si>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</si>
  <si>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</si>
  <si>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</si>
  <si>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</si>
  <si>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</si>
  <si>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</si>
  <si>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</si>
  <si>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</si>
  <si>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</si>
  <si>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</si>
  <si>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</si>
  <si>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</si>
  <si>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</si>
  <si>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</si>
  <si>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</si>
  <si>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</si>
  <si>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</si>
  <si>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</si>
  <si>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</si>
  <si>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</si>
  <si>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</si>
  <si>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</si>
  <si>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</si>
  <si>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</si>
  <si>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</si>
  <si>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</si>
  <si>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</si>
  <si>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</si>
  <si>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</si>
  <si>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</si>
  <si>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</si>
  <si>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</si>
  <si>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</si>
  <si>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</si>
  <si>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</si>
  <si>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</si>
  <si>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</si>
  <si>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</si>
  <si>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</si>
  <si>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</si>
  <si>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</si>
  <si>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</si>
  <si>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</si>
  <si>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</si>
  <si>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</si>
  <si>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</si>
  <si>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</si>
  <si>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</si>
  <si>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</si>
  <si>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</si>
  <si>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</si>
  <si>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</si>
  <si>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</si>
  <si>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</si>
  <si>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</si>
  <si>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</si>
  <si>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</si>
  <si>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</si>
  <si>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</si>
  <si>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</si>
  <si>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</si>
  <si>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</si>
  <si>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</si>
  <si>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</si>
  <si>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</si>
  <si>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</si>
  <si>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</si>
  <si>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</si>
  <si>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</si>
  <si>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</si>
  <si>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</si>
  <si>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</si>
  <si>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</si>
  <si>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</si>
  <si>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</si>
  <si>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</si>
  <si>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</si>
  <si>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</si>
  <si>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</si>
  <si>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</si>
  <si>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</si>
  <si>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</si>
  <si>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</si>
  <si>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</si>
  <si>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</si>
  <si>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</si>
  <si>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</si>
  <si>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</si>
  <si>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</si>
  <si>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</si>
  <si>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</si>
  <si>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</si>
  <si>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</si>
  <si>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</si>
  <si>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</si>
  <si>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</si>
  <si>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</si>
  <si>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</si>
  <si>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</si>
  <si>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</si>
  <si>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</si>
  <si>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</si>
  <si>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</si>
  <si>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</si>
  <si>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</si>
  <si>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</si>
  <si>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</si>
  <si>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</si>
  <si>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</si>
  <si>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</si>
  <si>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</si>
  <si>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</si>
  <si>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</si>
  <si>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</si>
  <si>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</si>
  <si>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</si>
  <si>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</si>
  <si>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</si>
  <si>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</si>
  <si>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</si>
  <si>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</si>
  <si>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</si>
  <si>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</si>
  <si>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</si>
  <si>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</si>
  <si>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</si>
  <si>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</si>
  <si>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</si>
  <si>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</si>
  <si>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</si>
  <si>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</si>
  <si>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</si>
  <si>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</si>
  <si>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</si>
  <si>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</si>
  <si>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</si>
  <si>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</si>
  <si>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</si>
  <si>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</si>
  <si>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</si>
  <si>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</si>
  <si>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</si>
  <si>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</si>
  <si>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</si>
  <si>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</si>
  <si>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</si>
  <si>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</si>
  <si>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</si>
  <si>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</si>
  <si>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</si>
  <si>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</si>
  <si>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</si>
  <si>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</si>
  <si>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</si>
  <si>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</si>
  <si>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</si>
  <si>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</si>
  <si>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</si>
  <si>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</si>
  <si>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</si>
  <si>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</si>
  <si>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</si>
  <si>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</si>
  <si>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</si>
  <si>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</si>
  <si>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</si>
  <si>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</si>
  <si>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</si>
  <si>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</si>
  <si>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</si>
  <si>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</si>
  <si>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</si>
  <si>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</si>
  <si>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</si>
  <si>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</si>
  <si>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</si>
  <si>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</si>
  <si>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</si>
  <si>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</si>
  <si>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</si>
  <si>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</si>
  <si>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</si>
  <si>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</si>
  <si>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</si>
  <si>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</si>
  <si>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</si>
  <si>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</si>
  <si>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</si>
  <si>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</si>
  <si>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</si>
  <si>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</si>
  <si>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</si>
  <si>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</si>
  <si>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</si>
  <si>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</si>
  <si>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</si>
  <si>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</si>
  <si>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</si>
  <si>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</si>
  <si>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</si>
  <si>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</si>
  <si>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</si>
  <si>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</si>
  <si>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</si>
  <si>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</si>
  <si>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</si>
  <si>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</si>
  <si>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</si>
  <si>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</si>
  <si>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</si>
  <si>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</si>
  <si>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</si>
  <si>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</si>
  <si>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</si>
  <si>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</si>
  <si>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</si>
  <si>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</si>
  <si>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</si>
  <si>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</si>
  <si>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</si>
  <si>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</si>
  <si>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</si>
  <si>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</si>
  <si>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</si>
  <si>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</si>
  <si>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</si>
  <si>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</si>
  <si>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</si>
  <si>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</si>
  <si>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</si>
  <si>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</si>
  <si>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</si>
  <si>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</si>
  <si>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</si>
  <si>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</si>
  <si>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</si>
  <si>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</si>
  <si>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</si>
  <si>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</si>
  <si>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</si>
  <si>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</si>
  <si>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</si>
  <si>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</si>
  <si>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</si>
  <si>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</si>
  <si>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</si>
  <si>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</si>
  <si>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</si>
  <si>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</si>
  <si>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</si>
  <si>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</si>
  <si>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</si>
  <si>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</si>
  <si>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</si>
  <si>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</si>
  <si>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</si>
  <si>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</si>
  <si>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</si>
  <si>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</si>
  <si>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</si>
  <si>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</si>
  <si>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</si>
  <si>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</si>
  <si>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</si>
  <si>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</si>
  <si>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</si>
  <si>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</si>
  <si>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</si>
  <si>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</si>
  <si>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</si>
  <si>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</si>
  <si>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</si>
  <si>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</si>
  <si>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</si>
  <si>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</si>
  <si>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</si>
  <si>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</si>
  <si>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</si>
  <si>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</si>
  <si>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</si>
  <si>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</si>
  <si>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</si>
  <si>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</si>
  <si>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</si>
  <si>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</si>
  <si>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</si>
  <si>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</si>
  <si>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</si>
  <si>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</si>
  <si>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</si>
  <si>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</si>
  <si>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</si>
  <si>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</si>
  <si>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</si>
  <si>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</si>
  <si>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</si>
  <si>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</si>
  <si>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</si>
  <si>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</si>
  <si>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</si>
  <si>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</si>
  <si>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</si>
  <si>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</si>
  <si>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</si>
  <si>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</si>
  <si>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</si>
  <si>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</si>
  <si>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</si>
  <si>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</si>
  <si>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</si>
  <si>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</si>
  <si>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</si>
  <si>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</si>
  <si>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</si>
  <si>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</si>
  <si>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</si>
  <si>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</si>
  <si>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</si>
  <si>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</si>
  <si>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</si>
  <si>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</si>
  <si>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</si>
  <si>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</si>
  <si>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</si>
  <si>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</si>
  <si>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</si>
  <si>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</si>
  <si>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</si>
  <si>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</si>
  <si>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</si>
  <si>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</si>
  <si>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</si>
  <si>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</si>
  <si>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</si>
  <si>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</si>
  <si>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</si>
  <si>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</si>
  <si>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</si>
  <si>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</si>
  <si>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</si>
  <si>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</si>
  <si>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</si>
  <si>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</si>
  <si>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</si>
  <si>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</si>
  <si>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</si>
  <si>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</si>
  <si>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</si>
  <si>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</si>
  <si>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</si>
  <si>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</si>
  <si>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</si>
  <si>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</si>
  <si>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</si>
  <si>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</si>
  <si>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</si>
  <si>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</si>
  <si>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</si>
  <si>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</si>
  <si>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</si>
  <si>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</si>
  <si>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</si>
  <si>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</si>
  <si>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</si>
  <si>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</si>
  <si>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</si>
  <si>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</si>
  <si>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</si>
  <si>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</si>
  <si>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</si>
  <si>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</si>
  <si>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</si>
  <si>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</si>
  <si>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</si>
  <si>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</si>
  <si>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</si>
  <si>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</si>
  <si>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</si>
  <si>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</si>
  <si>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</si>
  <si>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</si>
  <si>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</si>
  <si>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</si>
  <si>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</si>
  <si>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</si>
  <si>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</si>
  <si>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</si>
  <si>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</si>
  <si>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</si>
  <si>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</si>
  <si>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</si>
  <si>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</si>
  <si>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</si>
  <si>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</si>
  <si>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</si>
  <si>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</si>
  <si>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</si>
  <si>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</si>
  <si>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</si>
  <si>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</si>
  <si>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</si>
  <si>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</si>
  <si>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</si>
  <si>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</si>
  <si>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</si>
  <si>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</si>
  <si>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</si>
  <si>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</si>
  <si>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</si>
  <si>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</si>
  <si>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</si>
  <si>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</si>
  <si>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</si>
  <si>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</si>
  <si>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</si>
  <si>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</si>
  <si>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</si>
  <si>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</si>
  <si>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</si>
  <si>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</si>
  <si>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</si>
  <si>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</si>
  <si>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</si>
  <si>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</si>
  <si>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</si>
  <si>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</si>
  <si>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</si>
  <si>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</si>
  <si>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</si>
  <si>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</si>
  <si>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</si>
  <si>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</si>
  <si>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</si>
  <si>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</si>
  <si>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</si>
  <si>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</si>
  <si>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</si>
  <si>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</si>
  <si>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</si>
  <si>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</si>
  <si>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</si>
  <si>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</si>
  <si>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</si>
  <si>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</si>
  <si>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</si>
  <si>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</si>
  <si>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</si>
  <si>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</si>
  <si>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</si>
  <si>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</si>
  <si>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</si>
  <si>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</si>
  <si>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</si>
  <si>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</si>
  <si>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</si>
  <si>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</si>
  <si>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</si>
  <si>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</si>
  <si>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</si>
  <si>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</si>
  <si>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</si>
  <si>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</si>
  <si>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</si>
  <si>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</si>
  <si>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</si>
  <si>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</si>
  <si>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</si>
  <si>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</si>
  <si>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</si>
  <si>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</si>
  <si>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</si>
  <si>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</si>
  <si>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</si>
  <si>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</si>
  <si>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</si>
  <si>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</si>
  <si>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</si>
  <si>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</si>
  <si>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</si>
  <si>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</si>
  <si>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</si>
  <si>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</si>
  <si>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</si>
  <si>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</si>
  <si>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</si>
  <si>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</si>
  <si>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</si>
  <si>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</si>
  <si>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</si>
  <si>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</si>
  <si>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</si>
  <si>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</si>
  <si>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</si>
  <si>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</si>
  <si>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</si>
  <si>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</si>
  <si>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</si>
  <si>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</si>
  <si>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</si>
  <si>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</si>
  <si>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</si>
  <si>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</si>
  <si>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</si>
  <si>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</si>
  <si>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</si>
  <si>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</si>
  <si>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</si>
  <si>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</si>
  <si>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</si>
  <si>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</si>
  <si>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</si>
  <si>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</si>
  <si>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</si>
  <si>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</si>
  <si>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</si>
  <si>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</si>
  <si>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</si>
  <si>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</si>
  <si>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</si>
  <si>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</si>
  <si>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</si>
  <si>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</si>
  <si>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</si>
  <si>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</si>
  <si>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</si>
  <si>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</si>
  <si>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</si>
  <si>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</si>
  <si>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</si>
  <si>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</si>
  <si>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</si>
  <si>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</si>
  <si>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</si>
  <si>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</si>
  <si>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</si>
  <si>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</si>
  <si>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</si>
  <si>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</si>
  <si>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</si>
  <si>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</si>
  <si>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</si>
  <si>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</si>
  <si>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</si>
  <si>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</si>
  <si>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</si>
  <si>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</si>
  <si>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</si>
  <si>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</si>
  <si>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</si>
  <si>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</si>
  <si>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</si>
  <si>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</si>
  <si>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</si>
  <si>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</si>
  <si>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</si>
  <si>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</si>
  <si>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</si>
  <si>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</si>
  <si>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</si>
  <si>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</si>
  <si>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</si>
  <si>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</si>
  <si>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</si>
  <si>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</si>
  <si>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</si>
  <si>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</si>
  <si>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</si>
  <si>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</si>
  <si>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</si>
  <si>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</si>
  <si>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</si>
  <si>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</si>
  <si>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</si>
  <si>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</si>
  <si>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</si>
  <si>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</si>
  <si>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</si>
  <si>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</si>
  <si>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</si>
  <si>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</si>
  <si>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</si>
  <si>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</si>
  <si>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</si>
  <si>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</si>
  <si>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</si>
  <si>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</si>
  <si>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</si>
  <si>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</si>
  <si>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</si>
  <si>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</si>
  <si>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</si>
  <si>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</si>
  <si>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</si>
  <si>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</si>
  <si>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</si>
  <si>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</si>
  <si>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</si>
  <si>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</si>
  <si>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</si>
  <si>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</si>
  <si>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</si>
  <si>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</si>
  <si>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</si>
  <si>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</si>
  <si>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</si>
  <si>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</si>
  <si>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</si>
  <si>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</si>
  <si>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</si>
  <si>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</si>
  <si>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</si>
  <si>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</si>
  <si>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</si>
  <si>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</si>
  <si>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</si>
  <si>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</si>
  <si>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</si>
  <si>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</si>
  <si>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</si>
  <si>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</si>
  <si>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</si>
  <si>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</si>
  <si>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</si>
  <si>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</si>
  <si>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</si>
  <si>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</si>
  <si>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</si>
  <si>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</si>
  <si>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</si>
  <si>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</si>
  <si>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</si>
  <si>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</si>
  <si>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</si>
  <si>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</si>
  <si>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</si>
  <si>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</si>
  <si>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</si>
  <si>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</si>
  <si>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</si>
  <si>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</si>
  <si>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</si>
  <si>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</si>
  <si>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</si>
  <si>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</si>
  <si>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</si>
  <si>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</si>
  <si>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</si>
  <si>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</si>
  <si>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</si>
  <si>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</si>
  <si>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</si>
  <si>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</si>
  <si>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</si>
  <si>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</si>
  <si>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</si>
  <si>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</si>
  <si>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</si>
  <si>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</si>
  <si>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</si>
  <si>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</si>
  <si>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</si>
  <si>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</si>
  <si>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</si>
  <si>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</si>
  <si>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</si>
  <si>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</si>
  <si>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</si>
  <si>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</si>
  <si>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</si>
  <si>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</si>
  <si>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</si>
  <si>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</si>
  <si>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</si>
  <si>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</si>
  <si>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</si>
  <si>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</si>
  <si>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</si>
  <si>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</si>
  <si>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</si>
  <si>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</si>
  <si>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</si>
  <si>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</si>
  <si>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</si>
  <si>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</si>
  <si>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</si>
  <si>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</si>
  <si>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</si>
  <si>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</si>
  <si>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</si>
  <si>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</si>
  <si>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</si>
  <si>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</si>
  <si>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</si>
  <si>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</si>
  <si>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</si>
  <si>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</si>
  <si>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</si>
  <si>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</si>
  <si>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</si>
  <si>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</si>
  <si>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</si>
  <si>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</si>
  <si>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</si>
  <si>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</si>
  <si>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</si>
  <si>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</si>
  <si>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</si>
  <si>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</si>
  <si>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</si>
  <si>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</si>
  <si>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</si>
  <si>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</si>
  <si>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</si>
  <si>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</si>
  <si>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</si>
  <si>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</si>
  <si>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</si>
  <si>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</si>
  <si>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</si>
  <si>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</si>
  <si>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</si>
  <si>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</si>
  <si>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</si>
  <si>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</si>
  <si>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</si>
  <si>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</si>
  <si>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</si>
  <si>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</si>
  <si>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</si>
  <si>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</si>
  <si>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</si>
  <si>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</si>
  <si>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</si>
  <si>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</si>
  <si>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</si>
  <si>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</si>
  <si>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</si>
  <si>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</si>
  <si>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</si>
  <si>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</si>
  <si>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</si>
  <si>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</si>
  <si>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</si>
  <si>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</si>
  <si>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</si>
  <si>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</si>
  <si>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</si>
  <si>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</si>
  <si>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</si>
  <si>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</si>
  <si>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</si>
  <si>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</si>
  <si>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</si>
  <si>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</si>
  <si>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</si>
  <si>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</si>
  <si>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</si>
  <si>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</si>
  <si>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</si>
  <si>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</si>
  <si>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</si>
  <si>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</si>
  <si>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</si>
  <si>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</si>
  <si>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</si>
  <si>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</si>
  <si>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</si>
  <si>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</si>
  <si>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</si>
  <si>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</si>
  <si>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</si>
  <si>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</si>
  <si>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</si>
  <si>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</si>
  <si>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</si>
  <si>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</si>
  <si>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</si>
  <si>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</si>
  <si>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</si>
  <si>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</si>
  <si>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</si>
  <si>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</si>
  <si>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</si>
  <si>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</si>
  <si>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</si>
  <si>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</si>
  <si>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</si>
  <si>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</si>
  <si>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</si>
  <si>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</si>
  <si>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</si>
  <si>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</si>
  <si>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</si>
  <si>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</si>
  <si>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</si>
  <si>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</si>
  <si>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</si>
  <si>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</si>
  <si>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</si>
  <si>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</si>
  <si>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</si>
  <si>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</si>
  <si>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</si>
  <si>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</si>
  <si>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</si>
  <si>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</si>
  <si>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</si>
  <si>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</si>
  <si>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</si>
  <si>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</si>
  <si>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</si>
  <si>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</si>
  <si>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</si>
  <si>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</si>
  <si>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</si>
  <si>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</si>
  <si>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</si>
  <si>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</si>
  <si>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</si>
  <si>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</si>
  <si>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</si>
  <si>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</si>
  <si>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</si>
  <si>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</si>
  <si>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</si>
  <si>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</si>
  <si>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</si>
  <si>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</si>
  <si>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</si>
  <si>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</si>
  <si>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</si>
  <si>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</si>
  <si>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</si>
  <si>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</si>
  <si>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</si>
  <si>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</si>
  <si>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</si>
  <si>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</si>
  <si>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</si>
  <si>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</si>
  <si>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</si>
  <si>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</si>
  <si>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</si>
  <si>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</si>
  <si>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</si>
  <si>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</si>
  <si>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</si>
  <si>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</si>
  <si>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</si>
  <si>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</si>
  <si>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</si>
  <si>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</si>
  <si>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</si>
  <si>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</si>
  <si>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</si>
  <si>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</si>
  <si>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</si>
  <si>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</si>
  <si>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</si>
  <si>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</si>
  <si>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</si>
  <si>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</si>
  <si>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</si>
  <si>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</si>
  <si>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</si>
  <si>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</si>
  <si>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</si>
  <si>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</si>
  <si>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</si>
  <si>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</si>
  <si>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</si>
  <si>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</si>
  <si>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</si>
  <si>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</si>
  <si>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</si>
  <si>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</si>
  <si>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</si>
  <si>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</si>
  <si>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</si>
  <si>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</si>
  <si>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</si>
  <si>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</si>
  <si>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</si>
  <si>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</si>
  <si>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</si>
  <si>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</si>
  <si>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</si>
  <si>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</si>
  <si>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</si>
  <si>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</si>
  <si>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</si>
  <si>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</si>
  <si>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</si>
  <si>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</si>
  <si>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</si>
  <si>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</si>
  <si>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</si>
  <si>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</si>
  <si>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</si>
  <si>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</si>
  <si>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</si>
  <si>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</si>
  <si>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</si>
  <si>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</si>
  <si>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</si>
  <si>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</si>
  <si>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</si>
  <si>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</si>
  <si>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</si>
  <si>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</si>
  <si>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</si>
  <si>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</si>
  <si>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</si>
  <si>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</si>
  <si>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</si>
  <si>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</si>
  <si>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</si>
  <si>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</si>
  <si>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</si>
  <si>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</si>
  <si>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</si>
  <si>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</si>
  <si>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</si>
  <si>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</si>
  <si>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</si>
  <si>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</si>
  <si>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</si>
  <si>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</si>
  <si>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</si>
  <si>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</si>
  <si>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</si>
  <si>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</si>
  <si>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</si>
  <si>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</si>
  <si>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</si>
  <si>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</si>
  <si>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</si>
  <si>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</si>
  <si>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</si>
  <si>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</si>
  <si>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</si>
  <si>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</si>
  <si>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</si>
  <si>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</si>
  <si>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</si>
  <si>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</si>
  <si>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</si>
  <si>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</si>
  <si>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</si>
  <si>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</si>
  <si>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</si>
  <si>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</si>
  <si>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</si>
  <si>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</si>
  <si>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</si>
  <si>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</si>
  <si>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</si>
  <si>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</si>
  <si>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</si>
  <si>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</si>
  <si>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</si>
  <si>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</si>
  <si>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</si>
  <si>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</si>
  <si>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</si>
  <si>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</si>
  <si>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</si>
  <si>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</si>
  <si>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</si>
  <si>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</si>
  <si>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</si>
  <si>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</si>
  <si>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</si>
  <si>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</si>
  <si>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</si>
  <si>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</si>
  <si>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</si>
  <si>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</si>
  <si>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</si>
  <si>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</si>
  <si>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</si>
  <si>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</si>
  <si>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</si>
  <si>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</si>
  <si>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</si>
  <si>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</si>
  <si>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</si>
  <si>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</si>
  <si>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</si>
  <si>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</si>
  <si>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</si>
  <si>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</si>
  <si>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</si>
  <si>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</si>
  <si>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</si>
  <si>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</si>
  <si>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</si>
  <si>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</si>
  <si>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</si>
  <si>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</si>
  <si>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</si>
  <si>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</si>
  <si>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</si>
  <si>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</si>
  <si>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</si>
  <si>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</si>
  <si>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</si>
  <si>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</si>
  <si>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</si>
  <si>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</si>
  <si>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</si>
  <si>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</si>
  <si>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</si>
  <si>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</si>
  <si>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</si>
  <si>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</si>
  <si>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</si>
  <si>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</si>
  <si>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</si>
  <si>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</si>
  <si>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</si>
  <si>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</si>
  <si>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</si>
  <si>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</si>
  <si>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</si>
  <si>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</si>
  <si>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</si>
  <si>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</si>
  <si>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</si>
  <si>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</si>
  <si>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</si>
  <si>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</si>
  <si>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</si>
  <si>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</si>
  <si>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</si>
  <si>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</si>
  <si>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</si>
  <si>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</si>
  <si>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</si>
  <si>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</si>
  <si>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</si>
  <si>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</si>
  <si>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</si>
  <si>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</si>
  <si>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</si>
  <si>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</si>
  <si>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</si>
  <si>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</si>
  <si>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</si>
  <si>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</si>
  <si>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</si>
  <si>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</si>
  <si>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</si>
  <si>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</si>
  <si>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</si>
  <si>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</si>
  <si>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</si>
  <si>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</si>
  <si>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</si>
  <si>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</si>
  <si>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</si>
  <si>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</si>
  <si>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</si>
  <si>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</si>
  <si>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</si>
  <si>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</si>
  <si>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</si>
  <si>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</si>
  <si>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</si>
  <si>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</si>
  <si>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</si>
  <si>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</si>
  <si>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</si>
  <si>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</si>
  <si>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</si>
  <si>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</si>
  <si>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</si>
  <si>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</si>
  <si>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</si>
  <si>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</si>
  <si>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</si>
  <si>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</si>
  <si>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</si>
  <si>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</si>
  <si>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</si>
  <si>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</si>
  <si>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</si>
  <si>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</si>
  <si>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</si>
  <si>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</si>
  <si>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</si>
  <si>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</si>
  <si>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</si>
  <si>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</si>
  <si>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</si>
  <si>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</si>
  <si>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</si>
  <si>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</si>
  <si>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</si>
  <si>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</si>
  <si>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</si>
  <si>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</si>
  <si>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</si>
  <si>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</si>
  <si>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</si>
  <si>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</si>
  <si>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</si>
  <si>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</si>
  <si>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</si>
  <si>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</si>
  <si>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</si>
  <si>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</si>
  <si>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</si>
  <si>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</si>
  <si>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</si>
  <si>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</si>
  <si>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</si>
  <si>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</si>
  <si>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</si>
  <si>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</si>
  <si>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</si>
  <si>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</si>
  <si>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</si>
  <si>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</si>
  <si>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</si>
  <si>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</si>
  <si>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</si>
  <si>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</si>
  <si>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</si>
  <si>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</si>
  <si>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</si>
  <si>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</si>
  <si>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</si>
  <si>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</si>
  <si>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</si>
  <si>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</si>
  <si>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</si>
  <si>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</si>
  <si>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</si>
  <si>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</si>
  <si>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</si>
  <si>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</si>
  <si>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</si>
  <si>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</si>
  <si>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</si>
  <si>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</si>
  <si>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</si>
  <si>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</si>
  <si>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</si>
  <si>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</si>
  <si>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</si>
  <si>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</si>
  <si>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</si>
  <si>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</si>
  <si>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</si>
  <si>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</si>
  <si>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</si>
  <si>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</si>
  <si>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</si>
  <si>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</si>
  <si>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</si>
  <si>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</si>
  <si>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</si>
  <si>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</si>
  <si>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</si>
  <si>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</si>
  <si>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</si>
  <si>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</si>
  <si>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</si>
  <si>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</si>
  <si>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</si>
  <si>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</si>
  <si>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</si>
  <si>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</si>
  <si>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</si>
  <si>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</si>
  <si>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</si>
  <si>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</si>
  <si>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</si>
  <si>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</si>
  <si>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</si>
  <si>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</si>
  <si>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</si>
  <si>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</si>
  <si>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</si>
  <si>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</si>
  <si>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</si>
  <si>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</si>
  <si>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</si>
  <si>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</si>
  <si>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</si>
  <si>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</si>
  <si>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</si>
  <si>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</si>
  <si>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</si>
  <si>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</si>
  <si>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</si>
  <si>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</si>
  <si>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</si>
  <si>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</si>
  <si>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</si>
  <si>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</si>
  <si>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</si>
  <si>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</si>
  <si>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</si>
  <si>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</si>
  <si>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</si>
  <si>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</si>
  <si>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</si>
  <si>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</si>
  <si>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</si>
  <si>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</si>
  <si>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</si>
  <si>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</si>
  <si>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</si>
  <si>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</si>
  <si>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</si>
  <si>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</si>
  <si>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</si>
  <si>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</si>
  <si>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</si>
  <si>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</si>
  <si>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</si>
  <si>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</si>
  <si>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</si>
  <si>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</si>
  <si>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</si>
  <si>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</si>
  <si>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</si>
  <si>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</si>
  <si>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</si>
  <si>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</si>
  <si>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</si>
  <si>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</si>
  <si>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</si>
  <si>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</si>
  <si>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</si>
  <si>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</si>
  <si>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</si>
  <si>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</si>
  <si>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</si>
  <si>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</si>
  <si>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</si>
  <si>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</si>
  <si>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</si>
  <si>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</si>
  <si>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</si>
  <si>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</si>
  <si>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</si>
  <si>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</si>
  <si>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</si>
  <si>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</si>
  <si>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</si>
  <si>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</si>
  <si>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</si>
  <si>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</si>
  <si>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</si>
  <si>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</si>
  <si>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</si>
  <si>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</si>
  <si>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</si>
  <si>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</si>
  <si>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</si>
  <si>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</si>
  <si>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</si>
  <si>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</si>
  <si>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</si>
  <si>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</si>
  <si>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</si>
  <si>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</si>
  <si>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</si>
  <si>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</si>
  <si>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</si>
  <si>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</si>
  <si>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</si>
  <si>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</si>
  <si>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</si>
  <si>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</si>
  <si>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</si>
  <si>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</si>
  <si>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</si>
  <si>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</si>
  <si>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</si>
  <si>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</si>
  <si>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</si>
  <si>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</si>
  <si>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</si>
  <si>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</si>
  <si>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</si>
  <si>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</si>
  <si>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</si>
  <si>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</si>
  <si>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</si>
  <si>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</si>
  <si>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</si>
  <si>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</si>
  <si>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</si>
  <si>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</si>
  <si>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</si>
  <si>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</si>
  <si>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</si>
  <si>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</si>
  <si>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</si>
  <si>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</si>
  <si>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</si>
  <si>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</si>
  <si>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</si>
  <si>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</si>
  <si>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</si>
  <si>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</si>
  <si>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</si>
  <si>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</si>
  <si>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</si>
  <si>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</si>
  <si>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</si>
  <si>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</si>
  <si>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</si>
  <si>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</si>
  <si>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</si>
  <si>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</si>
  <si>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</si>
  <si>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</si>
  <si>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</si>
  <si>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</si>
  <si>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</si>
  <si>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</si>
  <si>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</si>
  <si>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</si>
  <si>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</si>
  <si>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</si>
  <si>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</si>
  <si>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</si>
  <si>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</si>
  <si>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</si>
  <si>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</si>
  <si>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</si>
  <si>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</si>
  <si>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</si>
  <si>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</si>
  <si>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</si>
  <si>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</si>
  <si>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</si>
  <si>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</si>
  <si>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</si>
  <si>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</si>
  <si>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</si>
  <si>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</si>
  <si>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</si>
  <si>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</si>
  <si>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</si>
  <si>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</si>
  <si>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</si>
  <si>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</si>
  <si>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</si>
  <si>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</si>
  <si>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</si>
  <si>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</si>
  <si>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</si>
  <si>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</si>
  <si>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</si>
  <si>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</si>
  <si>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</si>
  <si>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</si>
  <si>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</si>
  <si>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</si>
  <si>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</si>
  <si>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</si>
  <si>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</si>
  <si>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</si>
  <si>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</si>
  <si>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</si>
  <si>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</si>
  <si>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</si>
  <si>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</si>
  <si>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</si>
  <si>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</si>
  <si>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</si>
  <si>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</si>
  <si>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</si>
  <si>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</si>
  <si>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</si>
  <si>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</si>
  <si>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</si>
  <si>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</si>
  <si>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</si>
  <si>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</si>
  <si>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</si>
  <si>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</si>
  <si>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</si>
  <si>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</si>
  <si>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</si>
  <si>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</si>
  <si>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</si>
  <si>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</si>
  <si>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</si>
  <si>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</si>
  <si>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</si>
  <si>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</si>
  <si>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</si>
  <si>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</si>
  <si>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</si>
  <si>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</si>
  <si>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</si>
  <si>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</si>
  <si>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</si>
  <si>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</si>
  <si>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</si>
  <si>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</si>
  <si>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</si>
  <si>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</si>
  <si>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</si>
  <si>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</si>
  <si>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</si>
  <si>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</si>
  <si>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</si>
  <si>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</si>
  <si>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</si>
  <si>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</si>
  <si>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</si>
  <si>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</si>
  <si>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</si>
  <si>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</si>
  <si>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</si>
  <si>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</si>
  <si>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</si>
  <si>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</si>
  <si>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</si>
  <si>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</si>
  <si>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</si>
  <si>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</si>
  <si>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</si>
  <si>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</si>
  <si>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</si>
  <si>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</si>
  <si>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</si>
  <si>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</si>
  <si>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</si>
  <si>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</si>
  <si>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</si>
  <si>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</si>
  <si>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</si>
  <si>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</si>
  <si>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</si>
  <si>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</si>
  <si>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</si>
  <si>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</si>
  <si>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</si>
  <si>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</si>
  <si>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</si>
  <si>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</si>
  <si>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</si>
  <si>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</si>
  <si>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</si>
  <si>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</si>
  <si>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</si>
  <si>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</si>
  <si>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</si>
  <si>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</si>
  <si>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</si>
  <si>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</si>
  <si>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</si>
  <si>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</si>
  <si>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</si>
  <si>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</si>
  <si>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</si>
  <si>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</si>
  <si>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</si>
  <si>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</si>
  <si>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</si>
  <si>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</si>
  <si>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</si>
  <si>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</si>
  <si>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</si>
  <si>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</si>
  <si>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</si>
  <si>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</si>
  <si>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</si>
  <si>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</si>
  <si>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</si>
  <si>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</si>
  <si>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</si>
  <si>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</si>
  <si>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</si>
  <si>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</si>
  <si>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</si>
  <si>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</si>
  <si>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</si>
  <si>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</si>
  <si>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</si>
  <si>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</si>
  <si>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</si>
  <si>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</si>
  <si>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</si>
  <si>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</si>
  <si>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</si>
  <si>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</si>
  <si>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</si>
  <si>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</si>
  <si>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</si>
  <si>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</si>
  <si>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</si>
  <si>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</si>
  <si>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</si>
  <si>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</si>
  <si>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</si>
  <si>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</si>
  <si>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</si>
  <si>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</si>
  <si>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</si>
  <si>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</si>
  <si>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</si>
  <si>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</si>
  <si>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</si>
  <si>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</si>
  <si>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</si>
  <si>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</si>
  <si>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</si>
  <si>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</si>
  <si>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</si>
  <si>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</si>
  <si>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</si>
  <si>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</si>
  <si>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</si>
  <si>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</si>
  <si>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</si>
  <si>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</si>
  <si>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</si>
  <si>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</si>
  <si>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</si>
  <si>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</si>
  <si>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</si>
  <si>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</si>
  <si>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</si>
  <si>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</si>
  <si>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</si>
  <si>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</si>
  <si>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</si>
  <si>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</si>
  <si>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</si>
  <si>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</si>
  <si>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</si>
  <si>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</si>
  <si>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</si>
  <si>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</si>
  <si>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</si>
  <si>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</si>
  <si>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</si>
  <si>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</si>
  <si>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</si>
  <si>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</si>
  <si>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</si>
  <si>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</si>
  <si>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</si>
  <si>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</si>
  <si>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</si>
  <si>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</si>
  <si>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</si>
  <si>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</si>
  <si>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</si>
  <si>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</si>
  <si>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</si>
  <si>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</si>
  <si>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</si>
  <si>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</si>
  <si>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</si>
  <si>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</si>
  <si>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</si>
  <si>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</si>
  <si>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</si>
  <si>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</si>
  <si>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</si>
  <si>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</si>
  <si>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</si>
  <si>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</si>
  <si>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</si>
  <si>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</si>
  <si>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</si>
  <si>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</si>
  <si>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</si>
  <si>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</si>
  <si>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</si>
  <si>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</si>
  <si>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</si>
  <si>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</si>
  <si>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</si>
  <si>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</si>
  <si>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</si>
  <si>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</si>
  <si>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</si>
  <si>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</si>
  <si>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</si>
  <si>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</si>
  <si>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</si>
  <si>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</si>
  <si>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</si>
  <si>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</si>
  <si>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</si>
  <si>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</si>
  <si>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</si>
  <si>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</si>
  <si>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</si>
  <si>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</si>
  <si>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</si>
  <si>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</si>
  <si>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</si>
  <si>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</si>
  <si>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</si>
  <si>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</si>
  <si>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</si>
  <si>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</si>
  <si>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</si>
  <si>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</si>
  <si>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</si>
  <si>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</si>
  <si>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</si>
  <si>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</si>
  <si>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</si>
  <si>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</si>
  <si>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</si>
  <si>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</si>
  <si>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</si>
  <si>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</si>
  <si>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</si>
  <si>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</si>
  <si>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</si>
  <si>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</si>
  <si>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</si>
  <si>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</si>
  <si>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</si>
  <si>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</si>
  <si>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</si>
  <si>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</si>
  <si>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</si>
  <si>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</si>
  <si>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</si>
  <si>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</si>
  <si>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</si>
  <si>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</si>
  <si>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</si>
  <si>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</si>
  <si>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</si>
  <si>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</si>
  <si>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</si>
  <si>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</si>
  <si>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</si>
  <si>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</si>
  <si>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</si>
  <si>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</si>
  <si>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</si>
  <si>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</si>
  <si>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</si>
  <si>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</si>
  <si>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</si>
  <si>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</si>
  <si>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</si>
  <si>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</si>
  <si>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</si>
  <si>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</si>
  <si>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</si>
  <si>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</si>
  <si>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</si>
  <si>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</si>
  <si>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</si>
  <si>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</si>
  <si>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</si>
  <si>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</si>
  <si>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</si>
  <si>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</si>
  <si>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</si>
  <si>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</si>
  <si>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</si>
  <si>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</si>
  <si>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</si>
  <si>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</si>
  <si>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</si>
  <si>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</si>
  <si>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</si>
  <si>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</si>
  <si>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</si>
  <si>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</si>
  <si>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</si>
  <si>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</si>
  <si>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</si>
  <si>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</si>
  <si>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</si>
  <si>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</si>
  <si>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</si>
  <si>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</si>
  <si>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</si>
  <si>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</si>
  <si>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</si>
  <si>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</si>
  <si>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</si>
  <si>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</si>
  <si>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</si>
  <si>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</si>
  <si>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</si>
  <si>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</si>
  <si>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</si>
  <si>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</si>
  <si>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</si>
  <si>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</si>
  <si>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</si>
  <si>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</si>
  <si>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</si>
  <si>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</si>
  <si>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</si>
  <si>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</si>
  <si>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</si>
  <si>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</si>
  <si>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</si>
  <si>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</si>
  <si>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</si>
  <si>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</si>
  <si>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</si>
  <si>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</si>
  <si>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</si>
  <si>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</si>
  <si>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</si>
  <si>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</si>
  <si>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</si>
  <si>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</si>
  <si>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</si>
  <si>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</si>
  <si>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</si>
  <si>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</si>
  <si>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</si>
  <si>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</si>
  <si>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</si>
  <si>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</si>
  <si>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</si>
  <si>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</si>
  <si>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</si>
  <si>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</si>
  <si>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</si>
  <si>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</si>
  <si>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</si>
  <si>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</si>
  <si>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</si>
  <si>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</si>
  <si>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</si>
  <si>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</si>
  <si>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</si>
  <si>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</si>
  <si>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</si>
  <si>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</si>
  <si>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</si>
  <si>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</si>
  <si>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</si>
  <si>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</si>
  <si>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</si>
  <si>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</si>
  <si>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</si>
  <si>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</si>
  <si>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</si>
  <si>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</si>
  <si>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</si>
  <si>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</si>
  <si>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</si>
  <si>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</si>
  <si>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</si>
  <si>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</si>
  <si>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</si>
  <si>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</si>
  <si>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</si>
  <si>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</si>
  <si>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</si>
  <si>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</si>
  <si>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</si>
  <si>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</si>
  <si>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</si>
  <si>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</si>
  <si>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</si>
  <si>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</si>
  <si>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</si>
  <si>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</si>
  <si>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</si>
  <si>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</si>
  <si>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</si>
  <si>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</si>
  <si>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</si>
  <si>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</si>
  <si>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</si>
  <si>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</si>
  <si>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</si>
  <si>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</si>
  <si>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</si>
  <si>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</si>
  <si>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</si>
  <si>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</si>
  <si>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</si>
  <si>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</si>
  <si>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</si>
  <si>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</si>
  <si>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</si>
  <si>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</si>
  <si>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</si>
  <si>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</si>
  <si>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</si>
  <si>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</si>
  <si>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</si>
  <si>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</si>
  <si>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</si>
  <si>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</si>
  <si>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</si>
  <si>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</si>
  <si>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</si>
  <si>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</si>
  <si>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</si>
  <si>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</si>
  <si>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</si>
  <si>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</si>
  <si>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</si>
  <si>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</si>
  <si>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</si>
  <si>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</si>
  <si>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</si>
  <si>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</si>
  <si>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</si>
  <si>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</si>
  <si>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</si>
  <si>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</si>
  <si>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</si>
  <si>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</si>
  <si>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</si>
  <si>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</si>
  <si>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</si>
  <si>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</si>
  <si>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</si>
  <si>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</si>
  <si>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</si>
  <si>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</si>
  <si>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</si>
  <si>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</si>
  <si>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</si>
  <si>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</si>
  <si>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</si>
  <si>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</si>
  <si>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</si>
  <si>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</si>
  <si>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</si>
  <si>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</si>
  <si>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</si>
  <si>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</si>
  <si>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</si>
  <si>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</si>
  <si>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</si>
  <si>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</si>
  <si>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</si>
  <si>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</si>
  <si>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</si>
  <si>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</si>
  <si>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</si>
  <si>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</si>
  <si>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</si>
  <si>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</si>
  <si>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</si>
  <si>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</si>
  <si>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</si>
  <si>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</si>
  <si>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</si>
  <si>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</si>
  <si>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</si>
  <si>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</si>
  <si>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</si>
  <si>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</si>
  <si>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</si>
  <si>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</si>
  <si>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</si>
  <si>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</si>
  <si>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</si>
  <si>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</si>
  <si>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</si>
  <si>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</si>
  <si>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</si>
  <si>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</si>
  <si>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</si>
  <si>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</si>
  <si>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</si>
  <si>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</si>
  <si>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</si>
  <si>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</si>
  <si>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</si>
  <si>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</si>
  <si>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</si>
  <si>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</si>
  <si>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</si>
  <si>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</si>
  <si>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</si>
  <si>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</si>
  <si>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</si>
  <si>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</si>
  <si>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</si>
  <si>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</si>
  <si>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</si>
  <si>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</si>
  <si>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</si>
  <si>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</si>
  <si>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</si>
  <si>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</si>
  <si>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</si>
  <si>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</si>
  <si>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</si>
  <si>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</si>
  <si>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</si>
  <si>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</si>
  <si>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</si>
  <si>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</si>
  <si>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</si>
  <si>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</si>
  <si>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</si>
  <si>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</si>
  <si>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</si>
  <si>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</si>
  <si>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</si>
  <si>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</si>
  <si>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</si>
  <si>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</si>
  <si>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</si>
  <si>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</si>
  <si>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</si>
  <si>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</si>
  <si>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</si>
  <si>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</si>
  <si>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</si>
  <si>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</si>
  <si>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</si>
  <si>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</si>
  <si>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</si>
  <si>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</si>
  <si>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</si>
  <si>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</si>
  <si>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</si>
  <si>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</si>
  <si>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</si>
  <si>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</si>
  <si>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</si>
  <si>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</si>
  <si>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</si>
  <si>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</si>
  <si>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</si>
  <si>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</si>
  <si>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</si>
  <si>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</si>
  <si>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</si>
  <si>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</si>
  <si>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</si>
  <si>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</si>
  <si>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</si>
  <si>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</si>
  <si>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</si>
  <si>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</si>
  <si>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</si>
  <si>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</si>
  <si>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</si>
  <si>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</si>
  <si>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</si>
  <si>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</si>
  <si>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</si>
  <si>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</si>
  <si>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</si>
  <si>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</si>
  <si>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</si>
  <si>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</si>
  <si>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</si>
  <si>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</si>
  <si>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</si>
  <si>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</si>
  <si>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</si>
  <si>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</si>
  <si>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</si>
  <si>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</si>
  <si>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</si>
  <si>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</si>
  <si>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</si>
  <si>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</si>
  <si>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</si>
  <si>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</si>
  <si>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</si>
  <si>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</si>
  <si>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</si>
  <si>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</si>
  <si>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</si>
  <si>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</si>
  <si>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</si>
  <si>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</si>
  <si>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</si>
  <si>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</si>
  <si>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</si>
  <si>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</si>
  <si>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</si>
  <si>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</si>
  <si>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</si>
  <si>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</si>
  <si>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</si>
  <si>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</si>
  <si>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</si>
  <si>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</si>
  <si>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</si>
  <si>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</si>
  <si>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</si>
  <si>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</si>
  <si>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</si>
  <si>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</si>
  <si>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</si>
  <si>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</si>
  <si>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</si>
  <si>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</si>
  <si>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</si>
  <si>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</si>
  <si>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</si>
  <si>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</si>
  <si>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</si>
  <si>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</si>
  <si>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</si>
  <si>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</si>
  <si>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</si>
  <si>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</si>
  <si>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</si>
  <si>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</si>
  <si>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</si>
  <si>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</si>
  <si>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</si>
  <si>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</si>
  <si>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</si>
  <si>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</si>
  <si>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</si>
  <si>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</si>
  <si>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</si>
  <si>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</si>
  <si>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</si>
  <si>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</si>
  <si>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</si>
  <si>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</si>
  <si>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</si>
  <si>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</si>
  <si>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</si>
  <si>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</si>
  <si>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</si>
  <si>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</si>
  <si>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</si>
  <si>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</si>
  <si>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</si>
  <si>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</si>
  <si>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</si>
  <si>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</si>
  <si>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</si>
  <si>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</si>
  <si>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</si>
  <si>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</si>
  <si>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</si>
  <si>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</si>
  <si>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</si>
  <si>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</si>
  <si>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</si>
  <si>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</si>
  <si>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</si>
  <si>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</si>
  <si>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</si>
  <si>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</si>
  <si>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</si>
  <si>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</si>
  <si>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</si>
  <si>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</si>
  <si>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</si>
  <si>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</si>
  <si>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</si>
  <si>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</si>
  <si>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</si>
  <si>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</si>
  <si>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</si>
  <si>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</si>
  <si>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</si>
  <si>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</si>
  <si>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</si>
  <si>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</si>
  <si>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</si>
  <si>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</si>
  <si>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</si>
  <si>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</si>
  <si>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</si>
  <si>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</si>
  <si>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</si>
  <si>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</si>
  <si>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</si>
  <si>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</si>
  <si>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</si>
  <si>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</si>
  <si>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</si>
  <si>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</si>
  <si>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</si>
  <si>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</si>
  <si>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</si>
  <si>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</si>
  <si>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</si>
  <si>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</si>
  <si>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</si>
  <si>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</si>
  <si>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</si>
  <si>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</si>
  <si>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</si>
  <si>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</si>
  <si>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</si>
  <si>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</si>
  <si>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</si>
  <si>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</si>
  <si>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</si>
  <si>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</si>
  <si>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</si>
  <si>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</si>
  <si>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</si>
  <si>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</si>
  <si>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</si>
  <si>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</si>
  <si>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</si>
  <si>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</si>
  <si>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</si>
  <si>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</si>
  <si>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</si>
  <si>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</si>
  <si>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</si>
  <si>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</si>
  <si>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</si>
  <si>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</si>
  <si>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</si>
  <si>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</si>
  <si>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</si>
  <si>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</si>
  <si>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</si>
  <si>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</si>
  <si>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</si>
  <si>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</si>
  <si>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</si>
  <si>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</si>
  <si>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</si>
  <si>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</si>
  <si>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</si>
  <si>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</si>
  <si>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</si>
  <si>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</si>
  <si>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</si>
  <si>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</si>
  <si>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</si>
  <si>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</si>
  <si>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</si>
  <si>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</si>
  <si>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</si>
  <si>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</si>
  <si>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</si>
  <si>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</si>
  <si>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</si>
  <si>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</si>
  <si>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</si>
  <si>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</si>
  <si>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</si>
  <si>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</si>
  <si>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</si>
  <si>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</si>
  <si>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</si>
  <si>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</si>
  <si>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</si>
  <si>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</si>
  <si>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</si>
  <si>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</si>
  <si>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</si>
  <si>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</si>
  <si>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</si>
  <si>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</si>
  <si>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</si>
  <si>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</si>
  <si>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</si>
  <si>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</si>
  <si>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</si>
  <si>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</si>
  <si>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</si>
  <si>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</si>
  <si>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</si>
  <si>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</si>
  <si>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</si>
  <si>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</si>
  <si>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</si>
  <si>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</si>
  <si>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</si>
  <si>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</si>
  <si>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</si>
  <si>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</si>
  <si>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</si>
  <si>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</si>
  <si>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</si>
  <si>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</si>
  <si>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</si>
  <si>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</si>
  <si>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</si>
  <si>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</si>
  <si>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</si>
  <si>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</si>
  <si>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</si>
  <si>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</si>
  <si>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</si>
  <si>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</si>
  <si>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</si>
  <si>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</si>
  <si>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</si>
  <si>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</si>
  <si>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</si>
  <si>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</si>
  <si>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</si>
  <si>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</si>
  <si>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</si>
  <si>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</si>
  <si>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</si>
  <si>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</si>
  <si>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</si>
  <si>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</si>
  <si>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</si>
  <si>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</si>
  <si>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</si>
  <si>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</si>
  <si>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</si>
  <si>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</si>
  <si>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</si>
  <si>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</si>
  <si>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</si>
  <si>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</si>
  <si>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</si>
  <si>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</si>
  <si>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</si>
  <si>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</si>
  <si>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</si>
  <si>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</si>
  <si>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</si>
  <si>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</si>
  <si>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</si>
  <si>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</si>
  <si>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</si>
  <si>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</si>
  <si>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</si>
  <si>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</si>
  <si>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</si>
  <si>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</si>
  <si>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</si>
  <si>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</si>
  <si>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</si>
  <si>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</si>
  <si>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</si>
  <si>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</si>
  <si>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</si>
  <si>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</si>
  <si>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</si>
  <si>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</si>
  <si>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</si>
  <si>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</si>
  <si>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</si>
  <si>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</si>
  <si>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</si>
  <si>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</si>
  <si>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</si>
  <si>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</si>
  <si>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</si>
  <si>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</si>
  <si>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</si>
  <si>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</si>
  <si>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</si>
  <si>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</si>
  <si>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</si>
  <si>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</si>
  <si>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</si>
  <si>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</si>
  <si>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</si>
  <si>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</si>
  <si>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</si>
  <si>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</si>
  <si>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</si>
  <si>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</si>
  <si>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</si>
  <si>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</si>
  <si>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</si>
  <si>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</si>
  <si>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</si>
  <si>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</si>
  <si>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</si>
  <si>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</si>
  <si>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</si>
  <si>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</si>
  <si>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</si>
  <si>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</si>
  <si>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</si>
  <si>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</si>
  <si>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</si>
  <si>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</si>
  <si>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</si>
  <si>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</si>
  <si>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</si>
  <si>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</si>
  <si>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</si>
  <si>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</si>
  <si>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</si>
  <si>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</si>
  <si>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</si>
  <si>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</si>
  <si>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</si>
  <si>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</si>
  <si>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</si>
  <si>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</si>
  <si>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</si>
  <si>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</si>
  <si>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</si>
  <si>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</si>
  <si>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</si>
  <si>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</si>
  <si>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</si>
  <si>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</si>
  <si>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</si>
  <si>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</si>
  <si>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</si>
  <si>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</si>
  <si>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</si>
  <si>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</si>
  <si>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</si>
  <si>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</si>
  <si>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</si>
  <si>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</si>
  <si>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</si>
  <si>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</si>
  <si>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</si>
  <si>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</si>
  <si>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</si>
  <si>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</si>
  <si>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</si>
  <si>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</si>
  <si>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</si>
  <si>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</si>
  <si>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</si>
  <si>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</si>
  <si>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</si>
  <si>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</si>
  <si>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</si>
  <si>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</si>
  <si>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</si>
  <si>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</si>
  <si>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</si>
  <si>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</si>
  <si>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</si>
  <si>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</si>
  <si>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</si>
  <si>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</si>
  <si>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</si>
  <si>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</si>
  <si>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</si>
  <si>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</si>
  <si>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</si>
  <si>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</si>
  <si>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</si>
  <si>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</si>
  <si>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</si>
  <si>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</si>
  <si>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</si>
  <si>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</si>
  <si>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</si>
  <si>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</si>
  <si>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</si>
  <si>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</si>
  <si>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</si>
  <si>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</si>
  <si>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</si>
  <si>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</si>
  <si>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</si>
  <si>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</si>
  <si>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</si>
  <si>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</si>
  <si>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</si>
  <si>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</si>
  <si>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</si>
  <si>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</si>
  <si>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</si>
  <si>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</si>
  <si>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</si>
  <si>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</si>
  <si>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</si>
  <si>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</si>
  <si>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</si>
  <si>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</si>
  <si>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</si>
  <si>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</si>
  <si>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</si>
  <si>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</si>
  <si>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</si>
  <si>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</si>
  <si>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</si>
  <si>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</si>
  <si>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</si>
  <si>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</si>
  <si>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</si>
  <si>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</si>
  <si>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</si>
  <si>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</si>
  <si>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</si>
  <si>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</si>
  <si>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</si>
  <si>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</si>
  <si>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</si>
  <si>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</si>
  <si>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</si>
  <si>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</si>
  <si>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</si>
  <si>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</si>
  <si>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</si>
  <si>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</si>
  <si>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</si>
  <si>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</si>
  <si>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</si>
  <si>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</si>
  <si>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</si>
  <si>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</si>
  <si>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</si>
  <si>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</si>
  <si>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</si>
  <si>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</si>
  <si>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</si>
  <si>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</si>
  <si>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</si>
  <si>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</si>
  <si>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</si>
  <si>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</si>
  <si>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</si>
  <si>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</si>
  <si>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</si>
  <si>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</si>
  <si>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</si>
  <si>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</si>
  <si>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</si>
  <si>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</si>
  <si>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</si>
  <si>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</si>
  <si>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</si>
  <si>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</si>
  <si>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</si>
  <si>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</si>
  <si>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</si>
  <si>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</si>
  <si>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</si>
  <si>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</si>
  <si>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</si>
  <si>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</si>
  <si>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</si>
  <si>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</si>
  <si>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</si>
  <si>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</si>
  <si>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</si>
  <si>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</si>
  <si>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</si>
  <si>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</si>
  <si>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</si>
  <si>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</si>
  <si>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</si>
  <si>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</si>
  <si>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</si>
  <si>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</si>
  <si>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</si>
  <si>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</si>
  <si>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</si>
  <si>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</si>
  <si>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</si>
  <si>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</si>
  <si>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</si>
  <si>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</si>
  <si>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</si>
  <si>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</si>
  <si>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</si>
  <si>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</si>
  <si>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</si>
  <si>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</si>
  <si>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</si>
  <si>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</si>
  <si>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</si>
  <si>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</si>
  <si>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</si>
  <si>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</si>
  <si>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</si>
  <si>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</si>
  <si>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</si>
  <si>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</si>
  <si>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</si>
  <si>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</si>
  <si>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</si>
  <si>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</si>
  <si>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</si>
  <si>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</si>
  <si>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</si>
  <si>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</si>
  <si>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</si>
  <si>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</si>
  <si>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</si>
  <si>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</si>
  <si>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</si>
  <si>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</si>
  <si>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</si>
  <si>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</si>
  <si>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</si>
  <si>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</si>
  <si>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</si>
  <si>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</si>
  <si>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</si>
  <si>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</si>
  <si>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</si>
  <si>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</si>
  <si>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</si>
  <si>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</si>
  <si>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</si>
  <si>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</si>
  <si>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</si>
  <si>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</si>
  <si>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</si>
  <si>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</si>
  <si>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</si>
  <si>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</si>
  <si>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</si>
  <si>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</si>
  <si>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</si>
  <si>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</si>
  <si>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</si>
  <si>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</si>
  <si>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</si>
  <si>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</si>
  <si>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</si>
  <si>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</si>
  <si>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</si>
  <si>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</si>
  <si>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</si>
  <si>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</si>
  <si>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</si>
  <si>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</si>
  <si>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</si>
  <si>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</si>
  <si>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</si>
  <si>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</si>
  <si>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</si>
  <si>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</si>
  <si>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</si>
  <si>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</si>
  <si>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</si>
  <si>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</si>
  <si>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</si>
  <si>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</si>
  <si>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</si>
  <si>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</si>
  <si>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</si>
  <si>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</si>
  <si>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</si>
  <si>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</si>
  <si>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</si>
  <si>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</si>
  <si>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</si>
  <si>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</si>
  <si>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</si>
  <si>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</si>
  <si>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</si>
  <si>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</si>
  <si>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</si>
  <si>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</si>
  <si>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</si>
  <si>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</si>
  <si>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</si>
  <si>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</si>
  <si>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</si>
  <si>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</si>
  <si>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</si>
  <si>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</si>
  <si>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</si>
  <si>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</si>
  <si>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</si>
  <si>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</si>
  <si>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</si>
  <si>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</si>
  <si>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</si>
  <si>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</si>
  <si>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</si>
  <si>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</si>
  <si>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</si>
  <si>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</si>
  <si>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</si>
  <si>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</si>
  <si>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</si>
  <si>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</si>
  <si>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</si>
  <si>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</si>
  <si>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</si>
  <si>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</si>
  <si>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</si>
  <si>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</si>
  <si>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</si>
  <si>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</si>
  <si>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</si>
  <si>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</si>
  <si>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</si>
  <si>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</si>
  <si>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</si>
  <si>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</si>
  <si>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</si>
  <si>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</si>
  <si>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</si>
  <si>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</si>
  <si>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</si>
  <si>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</si>
  <si>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</si>
  <si>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</si>
  <si>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</si>
  <si>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</si>
  <si>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</si>
  <si>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</si>
  <si>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</si>
  <si>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</si>
  <si>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</si>
  <si>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</si>
  <si>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</si>
  <si>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</si>
  <si>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</si>
  <si>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</si>
  <si>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</si>
  <si>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</si>
  <si>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</si>
  <si>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</si>
  <si>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</si>
  <si>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</si>
  <si>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</si>
  <si>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</si>
  <si>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</si>
  <si>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</si>
  <si>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</si>
  <si>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</si>
  <si>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</si>
  <si>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</si>
  <si>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</si>
  <si>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</si>
  <si>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</si>
  <si>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</si>
  <si>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</si>
  <si>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</si>
  <si>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</si>
  <si>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</si>
  <si>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</si>
  <si>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</si>
  <si>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</si>
  <si>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</si>
  <si>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</si>
  <si>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</si>
  <si>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</si>
  <si>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</si>
  <si>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</si>
  <si>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</si>
  <si>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</si>
  <si>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</si>
  <si>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</si>
  <si>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</si>
  <si>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</si>
  <si>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</si>
  <si>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</si>
  <si>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</si>
  <si>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</si>
  <si>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</si>
  <si>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</si>
  <si>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</si>
  <si>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</si>
  <si>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</si>
  <si>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</si>
  <si>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</si>
  <si>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</si>
  <si>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</si>
  <si>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</si>
  <si>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</si>
  <si>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</si>
  <si>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</si>
  <si>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</si>
  <si>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</si>
  <si>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</si>
  <si>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</si>
  <si>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</si>
  <si>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</si>
  <si>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</si>
  <si>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</si>
  <si>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</si>
  <si>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</si>
  <si>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</si>
  <si>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</si>
  <si>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</si>
  <si>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</si>
  <si>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</si>
  <si>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</si>
  <si>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</si>
  <si>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</si>
  <si>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</si>
  <si>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</si>
  <si>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</si>
  <si>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</si>
  <si>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</si>
  <si>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</si>
  <si>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</si>
  <si>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</si>
  <si>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</si>
  <si>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</si>
  <si>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</si>
  <si>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</si>
  <si>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</si>
  <si>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</si>
  <si>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</si>
  <si>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</si>
  <si>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</si>
  <si>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</si>
  <si>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</si>
  <si>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</si>
  <si>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</si>
  <si>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</si>
  <si>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</si>
  <si>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</si>
  <si>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</si>
  <si>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</si>
  <si>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</si>
  <si>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</si>
  <si>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</si>
  <si>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</si>
  <si>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</si>
  <si>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</si>
  <si>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</si>
  <si>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</si>
  <si>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</si>
  <si>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</si>
  <si>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</si>
  <si>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</si>
  <si>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</si>
  <si>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</si>
  <si>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</si>
  <si>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</si>
  <si>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</si>
  <si>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</si>
  <si>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</si>
  <si>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</si>
  <si>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</si>
  <si>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</si>
  <si>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</si>
  <si>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</si>
  <si>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</si>
  <si>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</si>
  <si>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</si>
  <si>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</si>
  <si>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</si>
  <si>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</si>
  <si>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</si>
  <si>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</si>
  <si>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</si>
  <si>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</si>
  <si>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</si>
  <si>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</si>
  <si>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</si>
  <si>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</si>
  <si>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</si>
  <si>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</si>
  <si>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</si>
  <si>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</si>
  <si>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</si>
  <si>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</si>
  <si>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</si>
  <si>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</si>
  <si>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</si>
  <si>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</si>
  <si>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</si>
  <si>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</si>
  <si>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</si>
  <si>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</si>
  <si>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</si>
  <si>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</si>
  <si>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</si>
  <si>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</si>
  <si>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</si>
  <si>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</si>
  <si>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</si>
  <si>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</si>
  <si>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</si>
  <si>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</si>
  <si>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</si>
  <si>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</si>
  <si>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</si>
  <si>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</si>
  <si>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</si>
  <si>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</si>
  <si>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</si>
  <si>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</si>
  <si>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</si>
  <si>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</si>
  <si>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</si>
  <si>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</si>
  <si>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</si>
  <si>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</si>
  <si>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</si>
  <si>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</si>
  <si>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</si>
  <si>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</si>
  <si>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</si>
  <si>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</si>
  <si>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</si>
  <si>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</si>
  <si>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</si>
  <si>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</si>
  <si>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</si>
  <si>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</si>
  <si>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</si>
  <si>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</si>
  <si>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</si>
  <si>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</si>
  <si>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</si>
  <si>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</si>
  <si>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</si>
  <si>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</si>
  <si>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</si>
  <si>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</si>
  <si>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</si>
  <si>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</si>
  <si>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</si>
  <si>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</si>
  <si>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</si>
  <si>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</si>
  <si>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</si>
  <si>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</si>
  <si>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</si>
  <si>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</si>
  <si>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</si>
  <si>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</si>
  <si>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</si>
  <si>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</si>
  <si>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</si>
  <si>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</si>
  <si>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</si>
  <si>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</si>
  <si>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</si>
  <si>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</si>
  <si>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</si>
  <si>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</si>
  <si>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</si>
  <si>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</si>
  <si>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</si>
  <si>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</si>
  <si>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</si>
  <si>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</si>
  <si>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</si>
  <si>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</si>
  <si>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</si>
  <si>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</si>
  <si>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</si>
  <si>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</si>
  <si>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</si>
  <si>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</si>
  <si>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</si>
  <si>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</si>
  <si>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</si>
  <si>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</si>
  <si>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</si>
  <si>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</si>
  <si>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</si>
  <si>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</si>
  <si>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</si>
  <si>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</si>
  <si>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</si>
  <si>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</si>
  <si>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</si>
  <si>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</si>
  <si>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</si>
  <si>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</si>
  <si>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</si>
  <si>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</si>
  <si>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</si>
  <si>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</si>
  <si>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</si>
  <si>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</si>
  <si>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</si>
  <si>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</si>
  <si>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</si>
  <si>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</si>
  <si>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</si>
  <si>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</si>
  <si>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</si>
  <si>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</si>
  <si>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</si>
  <si>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</si>
  <si>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</si>
  <si>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</si>
  <si>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</si>
  <si>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</si>
  <si>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</si>
  <si>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</si>
  <si>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</si>
  <si>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</si>
  <si>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</si>
  <si>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</si>
  <si>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</si>
  <si>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</si>
  <si>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</si>
  <si>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</si>
  <si>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</si>
  <si>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</si>
  <si>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</si>
  <si>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</si>
  <si>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</si>
  <si>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</si>
  <si>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</si>
  <si>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</si>
  <si>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</si>
  <si>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</si>
  <si>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</si>
  <si>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</si>
  <si>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</si>
  <si>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</si>
  <si>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</si>
  <si>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</si>
  <si>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</si>
  <si>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</si>
  <si>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</si>
  <si>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</si>
  <si>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</si>
  <si>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</si>
  <si>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</si>
  <si>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</si>
  <si>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</si>
  <si>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</si>
  <si>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</si>
  <si>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</si>
  <si>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</si>
  <si>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</si>
  <si>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</si>
  <si>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</si>
  <si>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</si>
  <si>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</si>
  <si>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</si>
  <si>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</si>
  <si>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</si>
  <si>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</si>
  <si>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</si>
  <si>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</si>
  <si>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</si>
  <si>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</si>
  <si>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</si>
  <si>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</si>
  <si>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</si>
  <si>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</si>
  <si>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</si>
  <si>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</si>
  <si>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</si>
  <si>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</si>
  <si>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</si>
  <si>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</si>
  <si>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</si>
  <si>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</si>
  <si>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</si>
  <si>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</si>
  <si>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</si>
  <si>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</si>
  <si>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</si>
  <si>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</si>
  <si>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</si>
  <si>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</si>
  <si>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</si>
  <si>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</si>
  <si>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</si>
  <si>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</si>
  <si>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</si>
  <si>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</si>
  <si>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</si>
  <si>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</si>
  <si>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</si>
  <si>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</si>
  <si>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</si>
  <si>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</si>
  <si>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</si>
  <si>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</si>
  <si>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</si>
  <si>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</si>
  <si>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</si>
  <si>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</si>
  <si>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</si>
  <si>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</si>
  <si>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</si>
  <si>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</si>
  <si>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</si>
  <si>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</si>
  <si>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</si>
  <si>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</si>
  <si>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</si>
  <si>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</si>
  <si>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</si>
  <si>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</si>
  <si>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</si>
  <si>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</si>
  <si>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</si>
  <si>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</si>
  <si>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</si>
  <si>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</si>
  <si>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</si>
  <si>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</si>
  <si>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</si>
  <si>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</si>
  <si>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</si>
  <si>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</si>
  <si>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</si>
  <si>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</si>
  <si>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</si>
  <si>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</si>
  <si>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</si>
  <si>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</si>
  <si>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</si>
  <si>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</si>
  <si>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</si>
  <si>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</si>
  <si>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</si>
  <si>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</si>
  <si>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</si>
  <si>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</si>
  <si>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</si>
  <si>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</si>
  <si>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</si>
  <si>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</si>
  <si>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</si>
  <si>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</si>
  <si>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</si>
  <si>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</si>
  <si>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</si>
  <si>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</si>
  <si>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</si>
  <si>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</si>
  <si>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</si>
  <si>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</si>
  <si>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</si>
  <si>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</si>
  <si>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</si>
  <si>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</si>
  <si>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</si>
  <si>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</si>
  <si>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</si>
  <si>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</si>
  <si>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</si>
  <si>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</si>
  <si>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</si>
  <si>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</si>
  <si>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</si>
  <si>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</si>
  <si>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</si>
  <si>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</si>
  <si>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</si>
  <si>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</si>
  <si>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</si>
  <si>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</si>
  <si>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</si>
  <si>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</si>
  <si>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</si>
  <si>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</si>
  <si>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</si>
  <si>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</si>
  <si>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</si>
  <si>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</si>
  <si>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</si>
  <si>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</si>
  <si>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</si>
  <si>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</si>
  <si>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</si>
  <si>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</si>
  <si>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</si>
  <si>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</si>
  <si>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</si>
  <si>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</si>
  <si>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</si>
  <si>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</si>
  <si>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</si>
  <si>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</si>
  <si>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</si>
  <si>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</si>
  <si>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</si>
  <si>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</si>
  <si>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</si>
  <si>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</si>
  <si>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</si>
  <si>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</si>
  <si>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</si>
  <si>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</si>
  <si>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</si>
  <si>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</si>
  <si>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</si>
  <si>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</si>
  <si>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</si>
  <si>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</si>
  <si>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</si>
  <si>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</si>
  <si>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</si>
  <si>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</si>
  <si>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</si>
  <si>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</si>
  <si>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</si>
  <si>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</si>
  <si>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</si>
  <si>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</si>
  <si>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</si>
  <si>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</si>
  <si>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</si>
  <si>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</si>
  <si>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</si>
  <si>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</si>
  <si>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</si>
  <si>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</si>
  <si>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</si>
  <si>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</si>
  <si>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</si>
  <si>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</si>
  <si>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</si>
  <si>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</si>
  <si>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</si>
  <si>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</si>
  <si>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</si>
  <si>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</si>
  <si>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</si>
  <si>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</si>
  <si>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</si>
  <si>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</si>
  <si>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</si>
  <si>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</si>
  <si>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</si>
  <si>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</si>
  <si>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</si>
  <si>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</si>
  <si>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</si>
  <si>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</si>
  <si>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</si>
  <si>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</si>
  <si>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</si>
  <si>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</si>
  <si>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</si>
  <si>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</si>
  <si>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</si>
  <si>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</si>
  <si>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</si>
  <si>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</si>
  <si>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</si>
  <si>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</si>
  <si>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</si>
  <si>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</si>
  <si>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</si>
  <si>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</si>
  <si>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</si>
  <si>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</si>
  <si>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</si>
  <si>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</si>
  <si>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</si>
  <si>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</si>
  <si>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</si>
  <si>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</si>
  <si>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</si>
  <si>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</si>
  <si>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</si>
  <si>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</si>
  <si>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</si>
  <si>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</si>
  <si>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</si>
  <si>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</si>
  <si>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</si>
  <si>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</si>
  <si>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</si>
  <si>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</si>
  <si>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</si>
  <si>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</si>
  <si>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</si>
  <si>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</si>
  <si>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</si>
  <si>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</si>
  <si>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</si>
  <si>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</si>
  <si>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</si>
  <si>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</si>
  <si>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</si>
  <si>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</si>
  <si>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</si>
  <si>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</si>
  <si>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</si>
  <si>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</si>
  <si>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</si>
  <si>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</si>
  <si>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</si>
  <si>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</si>
  <si>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</si>
  <si>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</si>
  <si>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</si>
  <si>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</si>
  <si>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</si>
  <si>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</si>
  <si>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</si>
  <si>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</si>
  <si>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</si>
  <si>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</si>
  <si>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</si>
  <si>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</si>
  <si>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</si>
  <si>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</si>
  <si>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</si>
  <si>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</si>
  <si>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</si>
  <si>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</si>
  <si>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</si>
  <si>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</si>
  <si>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</si>
  <si>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</si>
  <si>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</si>
  <si>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</si>
  <si>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</si>
  <si>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</si>
  <si>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</si>
  <si>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</si>
  <si>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</si>
  <si>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</si>
  <si>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</si>
  <si>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</si>
  <si>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</si>
  <si>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</si>
  <si>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</si>
  <si>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</si>
  <si>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</si>
  <si>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</si>
  <si>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</si>
  <si>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</si>
  <si>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</si>
  <si>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</si>
  <si>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</si>
  <si>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</si>
  <si>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</si>
  <si>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</si>
  <si>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</si>
  <si>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</si>
  <si>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</si>
  <si>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</si>
  <si>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</si>
  <si>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</si>
  <si>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</si>
  <si>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</si>
  <si>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</si>
  <si>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</si>
  <si>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</si>
  <si>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</si>
  <si>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</si>
  <si>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</si>
  <si>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</si>
  <si>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</si>
  <si>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</si>
  <si>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</si>
  <si>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</si>
  <si>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</si>
  <si>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</si>
  <si>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</si>
  <si>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</si>
  <si>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</si>
  <si>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</si>
  <si>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</si>
  <si>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</si>
  <si>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</si>
  <si>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</si>
  <si>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</si>
  <si>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</si>
  <si>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</si>
  <si>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</si>
  <si>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</si>
  <si>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</si>
  <si>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</si>
  <si>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</si>
  <si>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</si>
  <si>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</si>
  <si>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</si>
  <si>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</si>
  <si>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</si>
  <si>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</si>
  <si>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</si>
  <si>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</si>
  <si>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</si>
  <si>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</si>
  <si>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</si>
  <si>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</si>
  <si>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</si>
  <si>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</si>
  <si>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</si>
  <si>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</si>
  <si>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</si>
  <si>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</si>
  <si>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</si>
  <si>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</si>
  <si>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</si>
  <si>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</si>
  <si>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</si>
  <si>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</si>
  <si>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</si>
  <si>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</si>
  <si>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</si>
  <si>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</si>
  <si>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</si>
  <si>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</si>
  <si>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</si>
  <si>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</si>
  <si>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</si>
  <si>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</si>
  <si>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</si>
  <si>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</si>
  <si>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</si>
  <si>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</si>
  <si>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</si>
  <si>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</si>
  <si>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</si>
  <si>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</si>
  <si>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</si>
  <si>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</si>
  <si>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</si>
  <si>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</si>
  <si>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</si>
  <si>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</si>
  <si>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</si>
  <si>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</si>
  <si>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</si>
  <si>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</si>
  <si>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</si>
  <si>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</si>
  <si>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</si>
  <si>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</si>
  <si>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</si>
  <si>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</si>
  <si>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</si>
  <si>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</si>
  <si>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</si>
  <si>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</si>
  <si>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</si>
  <si>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</si>
  <si>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</si>
  <si>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</si>
  <si>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</si>
  <si>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</si>
  <si>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</si>
  <si>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</si>
  <si>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</si>
  <si>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</si>
  <si>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</si>
  <si>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</si>
  <si>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</si>
  <si>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</si>
  <si>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</si>
  <si>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</si>
  <si>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</si>
  <si>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</si>
  <si>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</si>
  <si>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</si>
  <si>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</si>
  <si>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</si>
  <si>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</si>
  <si>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</si>
  <si>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</si>
  <si>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</si>
  <si>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</si>
  <si>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</si>
  <si>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</si>
  <si>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</si>
  <si>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</si>
  <si>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</si>
  <si>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</si>
  <si>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</si>
  <si>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</si>
  <si>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</si>
  <si>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</si>
  <si>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</si>
  <si>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</si>
  <si>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</si>
  <si>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</si>
  <si>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</si>
  <si>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</si>
  <si>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</si>
  <si>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</si>
  <si>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</si>
  <si>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</si>
  <si>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</si>
  <si>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</si>
  <si>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</si>
  <si>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</si>
  <si>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</si>
  <si>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</si>
  <si>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</si>
  <si>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</si>
  <si>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</si>
  <si>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</si>
  <si>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</si>
  <si>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</si>
  <si>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</si>
  <si>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</si>
  <si>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</si>
  <si>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</si>
  <si>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</si>
  <si>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</si>
  <si>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</si>
  <si>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</si>
  <si>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</si>
  <si>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</si>
  <si>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</si>
  <si>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</si>
  <si>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</si>
  <si>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</si>
  <si>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</si>
  <si>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</si>
  <si>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</si>
  <si>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</si>
  <si>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</si>
  <si>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</si>
  <si>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</si>
  <si>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</si>
  <si>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</si>
  <si>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</si>
  <si>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</si>
  <si>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</si>
  <si>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</si>
  <si>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</si>
  <si>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</si>
  <si>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</si>
  <si>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</si>
  <si>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</si>
  <si>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</si>
  <si>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</si>
  <si>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</si>
  <si>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</si>
  <si>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</si>
  <si>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</si>
  <si>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</si>
  <si>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</si>
  <si>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</si>
  <si>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</si>
  <si>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</si>
  <si>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</si>
  <si>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</si>
  <si>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</si>
  <si>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</si>
  <si>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</si>
  <si>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</si>
  <si>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</si>
  <si>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</si>
  <si>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</si>
  <si>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</si>
  <si>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</si>
  <si>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</si>
  <si>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</si>
  <si>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</si>
  <si>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</si>
  <si>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</si>
  <si>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</si>
  <si>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</si>
  <si>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</si>
  <si>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</si>
  <si>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</si>
  <si>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</si>
  <si>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</si>
  <si>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</si>
  <si>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</si>
  <si>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</si>
  <si>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</si>
  <si>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</si>
  <si>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</si>
  <si>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</si>
  <si>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</si>
  <si>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</si>
  <si>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</si>
  <si>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</si>
  <si>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</si>
  <si>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</si>
  <si>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</si>
  <si>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</si>
  <si>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</si>
  <si>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</si>
  <si>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</si>
  <si>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</si>
  <si>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</si>
  <si>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</si>
  <si>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</si>
  <si>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</si>
  <si>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</si>
  <si>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</si>
  <si>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</si>
  <si>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</si>
  <si>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</si>
  <si>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</si>
  <si>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</si>
  <si>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</si>
  <si>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</si>
  <si>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</si>
  <si>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</si>
  <si>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</si>
  <si>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</si>
  <si>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</si>
  <si>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</si>
  <si>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</si>
  <si>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</si>
  <si>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</si>
  <si>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</si>
  <si>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</si>
  <si>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</si>
  <si>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</si>
  <si>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</si>
  <si>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</si>
  <si>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</si>
  <si>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</si>
  <si>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</si>
  <si>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</si>
  <si>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</si>
  <si>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</si>
  <si>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</si>
  <si>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</si>
  <si>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</si>
  <si>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</si>
  <si>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</si>
  <si>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</si>
  <si>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</si>
  <si>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</si>
  <si>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</si>
  <si>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</si>
  <si>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</si>
  <si>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</si>
  <si>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</si>
  <si>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</si>
  <si>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</si>
  <si>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</si>
  <si>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</si>
  <si>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</si>
  <si>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</si>
  <si>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</si>
  <si>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</si>
  <si>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</si>
  <si>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</si>
  <si>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</si>
  <si>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</si>
  <si>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</si>
  <si>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</si>
  <si>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</si>
  <si>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</si>
  <si>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</si>
  <si>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</si>
  <si>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</si>
  <si>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</si>
  <si>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</si>
  <si>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</si>
  <si>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</si>
  <si>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</si>
  <si>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</si>
  <si>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</si>
  <si>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</si>
  <si>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</si>
  <si>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</si>
  <si>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</si>
  <si>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</si>
  <si>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</si>
  <si>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</si>
  <si>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</si>
  <si>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</si>
  <si>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</si>
  <si>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</si>
  <si>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</si>
  <si>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</si>
  <si>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</si>
  <si>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</si>
  <si>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</si>
  <si>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</si>
  <si>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</si>
  <si>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</si>
  <si>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</si>
  <si>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</si>
  <si>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</si>
  <si>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</si>
  <si>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</si>
  <si>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</si>
  <si>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</si>
  <si>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</si>
  <si>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</si>
  <si>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</si>
  <si>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</si>
  <si>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</si>
  <si>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</si>
  <si>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</si>
  <si>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</si>
  <si>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</si>
  <si>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</si>
  <si>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</si>
  <si>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</si>
  <si>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</si>
  <si>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</si>
  <si>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</si>
  <si>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</si>
  <si>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</si>
  <si>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</si>
  <si>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</si>
  <si>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</si>
  <si>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</si>
  <si>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</si>
  <si>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</si>
  <si>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</si>
  <si>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</si>
  <si>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</si>
  <si>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</si>
  <si>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</si>
  <si>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</si>
  <si>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</si>
  <si>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</si>
  <si>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</si>
  <si>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</si>
  <si>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</si>
  <si>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</si>
  <si>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</si>
  <si>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</si>
  <si>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</si>
  <si>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</si>
  <si>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</si>
  <si>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</si>
  <si>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</si>
  <si>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</si>
  <si>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</si>
  <si>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</si>
  <si>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</si>
  <si>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</si>
  <si>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</si>
  <si>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</si>
  <si>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</si>
  <si>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</si>
  <si>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</si>
  <si>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</si>
  <si>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</si>
  <si>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</si>
  <si>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</si>
  <si>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</si>
  <si>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</si>
  <si>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</si>
  <si>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</si>
  <si>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</si>
  <si>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</si>
  <si>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</si>
  <si>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</si>
  <si>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</si>
  <si>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</si>
  <si>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</si>
  <si>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</si>
  <si>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</si>
  <si>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</si>
  <si>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</si>
  <si>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</si>
  <si>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</si>
  <si>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</si>
  <si>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</si>
  <si>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</si>
  <si>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</si>
  <si>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</si>
  <si>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</si>
  <si>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</si>
  <si>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</si>
  <si>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</si>
  <si>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</si>
  <si>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</si>
  <si>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</si>
  <si>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</si>
  <si>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</si>
  <si>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</si>
  <si>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</si>
  <si>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</si>
  <si>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</si>
  <si>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</si>
  <si>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</si>
  <si>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</si>
  <si>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</si>
  <si>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</si>
  <si>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</si>
  <si>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</si>
  <si>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</si>
  <si>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</si>
  <si>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</si>
  <si>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</si>
  <si>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</si>
  <si>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</si>
  <si>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</si>
  <si>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</si>
  <si>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</si>
  <si>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</si>
  <si>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</si>
  <si>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</si>
  <si>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</si>
  <si>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</si>
  <si>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</si>
  <si>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</si>
  <si>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</si>
  <si>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</si>
  <si>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</si>
  <si>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</si>
  <si>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</si>
  <si>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</si>
  <si>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</si>
  <si>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</si>
  <si>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</si>
  <si>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</si>
  <si>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</si>
  <si>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</si>
  <si>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</si>
  <si>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</si>
  <si>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</si>
  <si>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</si>
  <si>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</si>
  <si>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</si>
  <si>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</si>
  <si>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</si>
  <si>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</si>
  <si>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</si>
  <si>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</si>
  <si>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</si>
  <si>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</si>
  <si>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</si>
  <si>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</si>
  <si>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</si>
  <si>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</si>
  <si>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</si>
  <si>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</si>
  <si>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</si>
  <si>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</si>
  <si>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</si>
  <si>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</si>
  <si>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</si>
  <si>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</si>
  <si>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</si>
  <si>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</si>
  <si>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</si>
  <si>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</si>
  <si>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</si>
  <si>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</si>
  <si>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</si>
  <si>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</si>
  <si>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</si>
  <si>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</si>
  <si>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</si>
  <si>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</si>
  <si>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</si>
  <si>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</si>
  <si>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</si>
  <si>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</si>
  <si>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</si>
  <si>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</si>
  <si>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</si>
  <si>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</si>
  <si>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</si>
  <si>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</si>
  <si>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</si>
  <si>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</si>
  <si>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</si>
  <si>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</si>
  <si>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</si>
  <si>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</si>
  <si>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</si>
  <si>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</si>
  <si>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</si>
  <si>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</si>
  <si>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</si>
  <si>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</si>
  <si>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</si>
  <si>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</si>
  <si>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</si>
  <si>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</si>
  <si>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</si>
  <si>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</si>
  <si>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</si>
  <si>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</si>
  <si>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</si>
  <si>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</si>
  <si>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</si>
  <si>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</si>
  <si>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</si>
  <si>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</si>
  <si>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</si>
  <si>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</si>
  <si>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</si>
  <si>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</si>
  <si>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</si>
  <si>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</si>
  <si>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</si>
  <si>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</si>
  <si>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</si>
  <si>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</si>
  <si>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</si>
  <si>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</si>
  <si>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</si>
  <si>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</si>
  <si>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</si>
  <si>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</si>
  <si>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</si>
  <si>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</si>
  <si>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</si>
  <si>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</si>
  <si>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</si>
  <si>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</si>
  <si>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</si>
  <si>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</si>
  <si>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</si>
  <si>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</si>
  <si>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</si>
  <si>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</si>
  <si>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</si>
  <si>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</si>
  <si>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</si>
  <si>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</si>
  <si>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</si>
  <si>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</si>
  <si>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</si>
  <si>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</si>
  <si>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</si>
  <si>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</si>
  <si>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</si>
  <si>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</si>
  <si>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</si>
  <si>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</si>
  <si>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</si>
  <si>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</si>
  <si>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</si>
  <si>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</si>
  <si>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</si>
  <si>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</si>
  <si>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</si>
  <si>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</si>
  <si>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</si>
  <si>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</si>
  <si>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</si>
  <si>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</si>
  <si>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</si>
  <si>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</si>
  <si>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</si>
  <si>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</si>
  <si>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</si>
  <si>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</si>
  <si>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</si>
  <si>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</si>
  <si>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</si>
  <si>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</si>
  <si>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</si>
  <si>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</si>
  <si>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</si>
  <si>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</si>
  <si>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</si>
  <si>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</si>
  <si>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</si>
  <si>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</si>
  <si>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</si>
  <si>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</si>
  <si>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</si>
  <si>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</si>
  <si>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</si>
  <si>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</si>
  <si>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</si>
  <si>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</si>
  <si>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</si>
  <si>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</si>
  <si>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</si>
  <si>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</si>
  <si>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</si>
  <si>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</si>
  <si>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</si>
  <si>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</si>
  <si>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</si>
  <si>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</si>
  <si>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</si>
  <si>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</si>
  <si>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</si>
  <si>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</si>
  <si>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</si>
  <si>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</si>
  <si>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</si>
  <si>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</si>
  <si>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</si>
  <si>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</si>
  <si>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</si>
  <si>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</si>
  <si>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</si>
  <si>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</si>
  <si>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</si>
  <si>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</si>
  <si>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</si>
  <si>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</si>
  <si>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</si>
  <si>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</si>
  <si>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</si>
  <si>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</si>
  <si>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</si>
  <si>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</si>
  <si>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</si>
  <si>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</si>
  <si>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</si>
  <si>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</si>
  <si>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</si>
  <si>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</si>
  <si>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</si>
  <si>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</si>
  <si>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</si>
  <si>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</si>
  <si>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</si>
  <si>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</si>
  <si>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</si>
  <si>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</si>
  <si>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</si>
  <si>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</si>
  <si>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</si>
  <si>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</si>
  <si>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</si>
  <si>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</si>
  <si>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</si>
  <si>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</si>
  <si>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</si>
  <si>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</si>
  <si>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</si>
  <si>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</si>
  <si>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</si>
  <si>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</si>
  <si>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</si>
  <si>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</si>
  <si>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</si>
  <si>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</si>
  <si>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</si>
  <si>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</si>
  <si>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</si>
  <si>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</si>
  <si>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</si>
  <si>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</si>
  <si>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</si>
  <si>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</si>
  <si>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</si>
  <si>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</si>
  <si>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</si>
  <si>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</si>
  <si>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</si>
  <si>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</si>
  <si>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</si>
  <si>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</si>
  <si>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</si>
  <si>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</si>
  <si>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</si>
  <si>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</si>
  <si>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</si>
  <si>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</si>
  <si>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</si>
  <si>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</si>
  <si>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</si>
  <si>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</si>
  <si>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</si>
  <si>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</si>
  <si>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</si>
  <si>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</si>
  <si>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</si>
  <si>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</si>
  <si>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</si>
  <si>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</si>
  <si>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</si>
  <si>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</si>
  <si>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</si>
  <si>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</si>
  <si>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</si>
  <si>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</si>
  <si>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</si>
  <si>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</si>
  <si>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</si>
  <si>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</si>
  <si>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</si>
  <si>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</si>
  <si>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</si>
  <si>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</si>
  <si>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</si>
  <si>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</si>
  <si>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</si>
  <si>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</si>
  <si>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</si>
  <si>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</si>
  <si>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</si>
  <si>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</si>
  <si>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</si>
  <si>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</si>
  <si>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</si>
  <si>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</si>
  <si>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</si>
  <si>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</si>
  <si>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</si>
  <si>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</si>
  <si>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</si>
  <si>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</si>
  <si>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</si>
  <si>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</si>
  <si>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</si>
  <si>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</si>
  <si>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</si>
  <si>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</si>
  <si>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</si>
  <si>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</si>
  <si>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</si>
  <si>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</si>
  <si>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</si>
  <si>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</si>
  <si>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</si>
  <si>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</si>
  <si>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</si>
  <si>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</si>
  <si>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</si>
  <si>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</si>
  <si>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</si>
  <si>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</si>
  <si>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</si>
  <si>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</si>
  <si>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</si>
  <si>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</si>
  <si>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</si>
  <si>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</si>
  <si>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</si>
  <si>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</si>
  <si>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</si>
  <si>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</si>
  <si>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</si>
  <si>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</si>
  <si>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</si>
  <si>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</si>
  <si>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</si>
  <si>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</si>
  <si>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</si>
  <si>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</si>
  <si>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</si>
  <si>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</si>
  <si>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</si>
  <si>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</si>
  <si>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</si>
  <si>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</si>
  <si>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</si>
  <si>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</si>
  <si>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</si>
  <si>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</si>
  <si>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</si>
  <si>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</si>
  <si>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</si>
  <si>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</si>
  <si>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</si>
  <si>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</si>
  <si>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</si>
  <si>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</si>
  <si>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</si>
  <si>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</si>
  <si>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</si>
  <si>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</si>
  <si>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</si>
  <si>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</si>
  <si>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</si>
  <si>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</si>
  <si>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</si>
  <si>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</si>
  <si>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</si>
  <si>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</si>
  <si>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</si>
  <si>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</si>
  <si>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</si>
  <si>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</si>
  <si>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</si>
  <si>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</si>
  <si>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</si>
  <si>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</si>
  <si>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</si>
  <si>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</si>
  <si>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</si>
  <si>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</si>
  <si>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</si>
  <si>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</si>
  <si>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</si>
  <si>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</si>
  <si>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</si>
  <si>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</si>
  <si>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</si>
  <si>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</si>
  <si>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</si>
  <si>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</si>
  <si>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</si>
  <si>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</si>
  <si>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</si>
  <si>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</si>
  <si>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</si>
  <si>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</si>
  <si>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</si>
  <si>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</si>
  <si>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</si>
  <si>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</si>
  <si>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</si>
  <si>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</si>
  <si>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</si>
  <si>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</si>
  <si>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</si>
  <si>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</si>
  <si>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</si>
  <si>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</si>
  <si>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</si>
  <si>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</si>
  <si>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</si>
  <si>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</si>
  <si>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</si>
  <si>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</si>
  <si>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</si>
  <si>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</si>
  <si>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</si>
  <si>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</si>
  <si>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</si>
  <si>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</si>
  <si>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</si>
  <si>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</si>
  <si>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</si>
  <si>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</si>
  <si>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</si>
  <si>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</si>
  <si>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</si>
  <si>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</si>
  <si>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</si>
  <si>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</si>
  <si>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</si>
  <si>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</si>
  <si>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</si>
  <si>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</si>
  <si>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</si>
  <si>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</si>
  <si>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</si>
  <si>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</si>
  <si>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</si>
  <si>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</si>
  <si>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</si>
  <si>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</si>
  <si>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</si>
  <si>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</si>
  <si>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</si>
  <si>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</si>
  <si>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</si>
  <si>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</si>
  <si>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</si>
  <si>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</si>
  <si>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</si>
  <si>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</si>
  <si>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</si>
  <si>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</si>
  <si>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</si>
  <si>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</si>
  <si>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</si>
  <si>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</si>
  <si>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</si>
  <si>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</si>
  <si>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</si>
  <si>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</si>
  <si>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</si>
  <si>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</si>
  <si>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</si>
  <si>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</si>
  <si>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</si>
  <si>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</si>
  <si>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</si>
  <si>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</si>
  <si>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</si>
  <si>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</si>
  <si>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</si>
  <si>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</si>
  <si>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</si>
  <si>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</si>
  <si>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</si>
  <si>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</si>
  <si>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</si>
  <si>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</si>
  <si>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</si>
  <si>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</si>
  <si>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</si>
  <si>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</si>
  <si>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</si>
  <si>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</si>
  <si>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</si>
  <si>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</si>
  <si>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</si>
  <si>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</si>
  <si>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</si>
  <si>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</si>
  <si>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</si>
  <si>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</si>
  <si>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</si>
  <si>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</si>
  <si>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</si>
  <si>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</si>
  <si>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</si>
  <si>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</si>
  <si>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</si>
  <si>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</si>
  <si>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</si>
  <si>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</si>
  <si>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</si>
  <si>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</si>
  <si>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</si>
  <si>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</si>
  <si>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</si>
  <si>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</si>
  <si>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</si>
  <si>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</si>
  <si>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</si>
  <si>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</si>
  <si>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</si>
  <si>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</si>
  <si>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</si>
  <si>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</si>
  <si>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</si>
  <si>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</si>
  <si>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</si>
  <si>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</si>
  <si>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</si>
  <si>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</si>
  <si>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</si>
  <si>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</si>
  <si>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</si>
  <si>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</si>
  <si>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</si>
  <si>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</si>
  <si>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</si>
  <si>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</si>
  <si>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</si>
  <si>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</si>
  <si>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</si>
  <si>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</si>
  <si>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</si>
  <si>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</si>
  <si>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</si>
  <si>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</si>
  <si>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</si>
  <si>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</si>
  <si>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</si>
  <si>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</si>
  <si>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</si>
  <si>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</si>
  <si>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</si>
  <si>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</si>
  <si>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</si>
  <si>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</si>
  <si>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</si>
  <si>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</si>
  <si>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</si>
  <si>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</si>
  <si>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</si>
  <si>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</si>
  <si>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</si>
  <si>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</si>
  <si>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</si>
  <si>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</si>
  <si>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</si>
  <si>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</si>
  <si>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</si>
  <si>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</si>
  <si>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</si>
  <si>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</si>
  <si>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</si>
  <si>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</si>
  <si>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</si>
  <si>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</si>
  <si>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</si>
  <si>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</si>
  <si>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</si>
  <si>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</si>
  <si>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</si>
  <si>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</si>
  <si>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</si>
  <si>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</si>
  <si>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</si>
  <si>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</si>
  <si>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</si>
  <si>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</si>
  <si>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</si>
  <si>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</si>
  <si>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</si>
  <si>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</si>
  <si>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</si>
  <si>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</si>
  <si>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</si>
  <si>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</si>
  <si>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</si>
  <si>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</si>
  <si>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</si>
  <si>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</si>
  <si>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</si>
  <si>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</si>
  <si>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</si>
  <si>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</si>
  <si>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</si>
  <si>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</si>
  <si>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</si>
  <si>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</si>
  <si>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</si>
  <si>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</si>
  <si>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</si>
  <si>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</si>
  <si>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</si>
  <si>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</si>
  <si>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</si>
  <si>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</si>
  <si>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</si>
  <si>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</si>
  <si>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</si>
  <si>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</si>
  <si>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</si>
  <si>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</si>
  <si>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</si>
  <si>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</si>
  <si>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</si>
  <si>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</si>
  <si>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</si>
  <si>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</si>
  <si>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</si>
  <si>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</si>
  <si>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</si>
  <si>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</si>
  <si>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</si>
  <si>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</si>
  <si>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</si>
  <si>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</si>
  <si>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</si>
  <si>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</si>
  <si>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</si>
  <si>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</si>
  <si>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</si>
  <si>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</si>
  <si>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</si>
  <si>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</si>
  <si>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</si>
  <si>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</si>
  <si>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</si>
  <si>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</si>
  <si>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</si>
  <si>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</si>
  <si>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</si>
  <si>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</si>
  <si>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</si>
  <si>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</si>
  <si>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</si>
  <si>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</si>
  <si>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</si>
  <si>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</si>
  <si>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</si>
  <si>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</si>
  <si>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</si>
  <si>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</si>
  <si>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</si>
  <si>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</si>
  <si>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</si>
  <si>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</si>
  <si>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</si>
  <si>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</si>
  <si>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</si>
  <si>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</si>
  <si>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</si>
  <si>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</si>
  <si>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</si>
  <si>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</si>
  <si>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</si>
  <si>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</si>
  <si>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</si>
  <si>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</si>
  <si>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</si>
  <si>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</si>
  <si>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</si>
  <si>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</si>
  <si>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</si>
  <si>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</si>
  <si>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</si>
  <si>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</si>
  <si>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</si>
  <si>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</si>
  <si>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</si>
  <si>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</si>
  <si>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</si>
  <si>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</si>
  <si>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</si>
  <si>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</si>
  <si>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</si>
  <si>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</si>
  <si>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</si>
  <si>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</si>
  <si>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</si>
  <si>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</si>
  <si>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</si>
  <si>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</si>
  <si>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</si>
  <si>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</si>
  <si>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</si>
  <si>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</si>
  <si>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</si>
  <si>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</si>
  <si>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</si>
  <si>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</si>
  <si>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</si>
  <si>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</si>
  <si>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</si>
  <si>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</si>
  <si>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</si>
  <si>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</si>
  <si>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</si>
  <si>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</si>
  <si>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</si>
  <si>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</si>
  <si>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</si>
  <si>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</si>
  <si>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</si>
  <si>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</si>
  <si>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</si>
  <si>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</si>
  <si>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</si>
  <si>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</si>
  <si>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</si>
  <si>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</si>
  <si>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</si>
  <si>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</si>
  <si>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</si>
  <si>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</si>
  <si>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</si>
  <si>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</si>
  <si>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</si>
  <si>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</si>
  <si>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</si>
  <si>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</si>
  <si>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</si>
  <si>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</si>
  <si>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</si>
  <si>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</si>
  <si>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</si>
  <si>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</si>
  <si>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</si>
  <si>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</si>
  <si>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</si>
  <si>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</si>
  <si>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</si>
  <si>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</si>
  <si>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</si>
  <si>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</si>
  <si>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</si>
  <si>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</si>
  <si>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</si>
  <si>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</si>
  <si>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</si>
  <si>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</si>
  <si>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</si>
  <si>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</si>
  <si>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</si>
  <si>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</si>
  <si>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</si>
  <si>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</si>
  <si>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</si>
  <si>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</si>
  <si>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</si>
  <si>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</si>
  <si>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</si>
  <si>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</si>
  <si>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</si>
  <si>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</si>
  <si>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</si>
  <si>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</si>
  <si>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</si>
  <si>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</si>
  <si>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</si>
  <si>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</si>
  <si>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</si>
  <si>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</si>
  <si>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</si>
  <si>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</si>
  <si>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</si>
  <si>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</si>
  <si>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</si>
  <si>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</si>
  <si>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</si>
  <si>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</si>
  <si>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</si>
  <si>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</si>
  <si>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</si>
  <si>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</si>
  <si>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</si>
  <si>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</si>
  <si>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</si>
  <si>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</si>
  <si>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</si>
  <si>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</si>
  <si>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</si>
  <si>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</si>
  <si>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</si>
  <si>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</si>
  <si>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</si>
  <si>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</si>
  <si>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</si>
  <si>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</si>
  <si>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</si>
  <si>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</si>
  <si>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</si>
  <si>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</si>
  <si>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</si>
  <si>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</si>
  <si>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</si>
  <si>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</si>
  <si>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</si>
  <si>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</si>
  <si>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</si>
  <si>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</si>
  <si>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</si>
  <si>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</si>
  <si>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</si>
  <si>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</si>
  <si>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</si>
  <si>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</si>
  <si>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</si>
  <si>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</si>
  <si>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</si>
  <si>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</si>
  <si>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</si>
  <si>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</si>
  <si>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</si>
  <si>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</si>
  <si>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</si>
  <si>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</si>
  <si>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</si>
  <si>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</si>
  <si>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</si>
  <si>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</si>
  <si>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</si>
  <si>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</si>
  <si>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</si>
  <si>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</si>
  <si>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</si>
  <si>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</si>
  <si>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</si>
  <si>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</si>
  <si>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</si>
  <si>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</si>
  <si>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</si>
  <si>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</si>
  <si>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</si>
  <si>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</si>
  <si>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</si>
  <si>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</si>
  <si>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</si>
  <si>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</si>
  <si>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</si>
  <si>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</si>
  <si>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</si>
  <si>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</si>
  <si>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</si>
  <si>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</si>
  <si>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</si>
  <si>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</si>
  <si>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</si>
  <si>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</si>
  <si>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</si>
  <si>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</si>
  <si>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</si>
  <si>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</si>
  <si>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</si>
  <si>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</si>
  <si>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</si>
  <si>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</si>
  <si>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</si>
  <si>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</si>
  <si>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</si>
  <si>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</si>
  <si>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</si>
  <si>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</si>
  <si>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</si>
  <si>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</si>
  <si>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</si>
  <si>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</si>
  <si>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</si>
  <si>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</si>
  <si>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</si>
  <si>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</si>
  <si>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</si>
  <si>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</si>
  <si>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</si>
  <si>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</si>
  <si>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</si>
  <si>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</si>
  <si>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</si>
  <si>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</si>
  <si>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</si>
  <si>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</si>
  <si>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</si>
  <si>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</si>
  <si>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</si>
  <si>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</si>
  <si>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</si>
  <si>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</si>
  <si>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</si>
  <si>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</si>
  <si>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</si>
  <si>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</si>
  <si>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</si>
  <si>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</si>
  <si>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</si>
  <si>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</si>
  <si>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</si>
  <si>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</si>
  <si>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</si>
  <si>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</si>
  <si>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</si>
  <si>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</si>
  <si>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</si>
  <si>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</si>
  <si>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</si>
  <si>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</si>
  <si>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</si>
  <si>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</si>
  <si>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</si>
  <si>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</si>
  <si>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</si>
  <si>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</si>
  <si>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</si>
  <si>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</si>
  <si>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</si>
  <si>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</si>
  <si>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</si>
  <si>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</si>
  <si>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</si>
  <si>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</si>
  <si>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</si>
  <si>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</si>
  <si>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</si>
  <si>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</si>
  <si>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</si>
  <si>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</si>
  <si>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</si>
  <si>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</si>
  <si>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</si>
  <si>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</si>
  <si>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</si>
  <si>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</si>
  <si>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</si>
  <si>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</si>
  <si>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</si>
  <si>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</si>
  <si>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</si>
  <si>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</si>
  <si>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</si>
  <si>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</si>
  <si>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</si>
  <si>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</si>
  <si>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</si>
  <si>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</si>
  <si>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</si>
  <si>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</si>
  <si>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</si>
  <si>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</si>
  <si>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</si>
  <si>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</si>
  <si>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</si>
  <si>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</si>
  <si>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</si>
  <si>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</si>
  <si>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</si>
  <si>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</si>
  <si>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</si>
  <si>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</si>
  <si>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</si>
  <si>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</si>
  <si>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</si>
  <si>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</si>
  <si>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</si>
  <si>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</si>
  <si>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</si>
  <si>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</si>
  <si>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</si>
  <si>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</si>
  <si>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</si>
  <si>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</si>
  <si>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</si>
  <si>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</si>
  <si>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</si>
  <si>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</si>
  <si>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</si>
  <si>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</si>
  <si>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</si>
  <si>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</si>
  <si>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</si>
  <si>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</si>
  <si>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</si>
  <si>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</si>
  <si>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</si>
  <si>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</si>
  <si>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</si>
  <si>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</si>
  <si>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</si>
  <si>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</si>
  <si>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</si>
  <si>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</si>
  <si>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</si>
  <si>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</si>
  <si>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</si>
  <si>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</si>
  <si>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</si>
  <si>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</si>
  <si>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</si>
  <si>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</si>
  <si>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</si>
  <si>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</si>
  <si>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</si>
  <si>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</si>
  <si>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</si>
  <si>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</si>
  <si>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</si>
  <si>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</si>
  <si>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</si>
  <si>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</si>
  <si>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</si>
  <si>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</si>
  <si>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</si>
  <si>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</si>
  <si>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</si>
  <si>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</si>
  <si>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</si>
  <si>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</si>
  <si>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</si>
  <si>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</si>
  <si>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</si>
  <si>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</si>
  <si>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</si>
  <si>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</si>
  <si>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</si>
  <si>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</si>
  <si>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</si>
  <si>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</si>
  <si>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</si>
  <si>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</si>
  <si>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</si>
  <si>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</si>
  <si>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</si>
  <si>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</si>
  <si>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</si>
  <si>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</si>
  <si>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</si>
  <si>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</si>
  <si>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</si>
  <si>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</si>
  <si>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</si>
  <si>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</si>
  <si>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</si>
  <si>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</si>
  <si>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</si>
  <si>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</si>
  <si>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</si>
  <si>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</si>
  <si>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</si>
  <si>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</si>
  <si>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</si>
  <si>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</si>
  <si>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</si>
  <si>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</si>
  <si>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</si>
  <si>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</si>
  <si>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</si>
  <si>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</si>
  <si>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</si>
  <si>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</si>
  <si>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</si>
  <si>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</si>
  <si>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</si>
  <si>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</si>
  <si>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</si>
  <si>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</si>
  <si>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</si>
  <si>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</si>
  <si>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</si>
  <si>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</si>
  <si>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</si>
  <si>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</si>
  <si>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</si>
  <si>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</si>
  <si>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</si>
  <si>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</si>
  <si>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</si>
  <si>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</si>
  <si>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</si>
  <si>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</si>
  <si>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</si>
  <si>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</si>
  <si>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</si>
  <si>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</si>
  <si>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</si>
  <si>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</si>
  <si>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</si>
  <si>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</si>
  <si>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</si>
  <si>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</si>
  <si>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</si>
  <si>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</si>
  <si>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</si>
  <si>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</si>
  <si>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</si>
  <si>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</si>
  <si>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</si>
  <si>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</si>
  <si>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</si>
  <si>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</si>
  <si>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</si>
  <si>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</si>
  <si>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</si>
  <si>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</si>
  <si>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</si>
  <si>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</si>
  <si>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</si>
  <si>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</si>
  <si>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</si>
  <si>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</si>
  <si>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</si>
  <si>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</si>
  <si>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</si>
  <si>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</si>
  <si>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</si>
  <si>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</si>
  <si>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</si>
  <si>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</si>
  <si>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</si>
  <si>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</si>
  <si>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</si>
  <si>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</si>
  <si>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</si>
  <si>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</si>
  <si>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</si>
  <si>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</si>
  <si>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</si>
  <si>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</si>
  <si>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</si>
  <si>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</si>
  <si>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</si>
  <si>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</si>
  <si>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</si>
  <si>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</si>
  <si>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</si>
  <si>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</si>
  <si>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</si>
  <si>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</si>
  <si>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</si>
  <si>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</si>
  <si>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</si>
  <si>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</si>
  <si>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</si>
  <si>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</si>
  <si>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</si>
  <si>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</si>
  <si>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</si>
  <si>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</si>
  <si>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</si>
  <si>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</si>
  <si>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</si>
  <si>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</si>
  <si>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</si>
  <si>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</si>
  <si>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</si>
  <si>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</si>
  <si>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</si>
  <si>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</si>
  <si>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</si>
  <si>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</si>
  <si>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</si>
  <si>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</si>
  <si>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</si>
  <si>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</si>
  <si>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</si>
  <si>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</si>
  <si>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</si>
  <si>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</si>
  <si>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</si>
  <si>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</si>
  <si>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</si>
  <si>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</si>
  <si>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</si>
  <si>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</si>
  <si>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</si>
  <si>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</si>
  <si>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</si>
  <si>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</si>
  <si>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</si>
  <si>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</si>
  <si>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</si>
  <si>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</si>
  <si>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</si>
  <si>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</si>
  <si>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</si>
  <si>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</si>
  <si>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</si>
  <si>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</si>
  <si>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</si>
  <si>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</si>
  <si>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</si>
  <si>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</si>
  <si>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</si>
  <si>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</si>
  <si>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</si>
  <si>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</si>
  <si>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</si>
  <si>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</si>
  <si>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</si>
  <si>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</si>
  <si>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</si>
  <si>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</si>
  <si>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</si>
  <si>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</si>
  <si>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</si>
  <si>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</si>
  <si>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</si>
  <si>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</si>
  <si>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</si>
  <si>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</si>
  <si>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</si>
  <si>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</si>
  <si>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</si>
  <si>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</si>
  <si>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</si>
  <si>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</si>
  <si>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</si>
  <si>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</si>
  <si>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</si>
  <si>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</si>
  <si>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</si>
  <si>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</si>
  <si>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</si>
  <si>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</si>
  <si>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</si>
  <si>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</si>
  <si>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</si>
  <si>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</si>
  <si>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</si>
  <si>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</si>
  <si>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</si>
  <si>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</si>
  <si>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</si>
  <si>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</si>
  <si>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</si>
  <si>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</si>
  <si>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</si>
  <si>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</si>
  <si>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</si>
  <si>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</si>
  <si>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</si>
  <si>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</si>
  <si>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</si>
  <si>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</si>
  <si>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</si>
  <si>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</si>
  <si>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</si>
  <si>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</si>
  <si>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</si>
  <si>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</si>
  <si>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</si>
  <si>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</si>
  <si>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</si>
  <si>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</si>
  <si>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</si>
  <si>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</si>
  <si>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</si>
  <si>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</si>
  <si>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</si>
  <si>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</si>
  <si>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</si>
  <si>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</si>
  <si>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</si>
  <si>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</si>
  <si>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</si>
  <si>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</si>
  <si>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</si>
  <si>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</si>
  <si>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</si>
  <si>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</si>
  <si>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</si>
  <si>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</si>
  <si>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</si>
  <si>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</si>
  <si>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</si>
  <si>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</si>
  <si>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</si>
  <si>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</si>
  <si>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</si>
  <si>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</si>
  <si>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</si>
  <si>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</si>
  <si>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</si>
  <si>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</si>
  <si>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</si>
  <si>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</si>
  <si>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</si>
  <si>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</si>
  <si>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</si>
  <si>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</si>
  <si>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</si>
  <si>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</si>
  <si>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</si>
  <si>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</si>
  <si>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</si>
  <si>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</si>
  <si>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</si>
  <si>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</si>
  <si>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</si>
  <si>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</si>
  <si>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</si>
  <si>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</si>
  <si>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</si>
  <si>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</si>
  <si>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</si>
  <si>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</si>
  <si>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</si>
  <si>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</si>
  <si>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</si>
  <si>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</si>
  <si>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</si>
  <si>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</si>
  <si>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</si>
  <si>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</si>
  <si>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</si>
  <si>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</si>
  <si>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</si>
  <si>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</si>
  <si>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</si>
  <si>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</si>
  <si>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</si>
  <si>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</si>
  <si>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</si>
  <si>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</si>
  <si>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</si>
  <si>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</si>
  <si>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</si>
  <si>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</si>
  <si>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</si>
  <si>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</si>
  <si>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</si>
  <si>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</si>
  <si>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</si>
  <si>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</si>
  <si>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</si>
  <si>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</si>
  <si>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</si>
  <si>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</si>
  <si>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</si>
  <si>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</si>
  <si>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</si>
  <si>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</si>
  <si>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</si>
  <si>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</si>
  <si>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</si>
  <si>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</si>
  <si>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</si>
  <si>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</si>
  <si>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</si>
  <si>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</si>
  <si>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</si>
  <si>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</si>
  <si>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</si>
  <si>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</si>
  <si>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</si>
  <si>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</si>
  <si>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</si>
  <si>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</si>
  <si>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</si>
  <si>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</si>
  <si>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</si>
  <si>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</si>
  <si>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</si>
  <si>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</si>
  <si>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</si>
  <si>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</si>
  <si>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</si>
  <si>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</si>
  <si>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</si>
  <si>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</si>
  <si>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</si>
  <si>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</si>
  <si>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</si>
  <si>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</si>
  <si>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</si>
  <si>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</si>
  <si>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</si>
  <si>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</si>
  <si>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</si>
  <si>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</si>
  <si>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</si>
  <si>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</si>
  <si>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</si>
  <si>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</si>
  <si>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</si>
  <si>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</si>
  <si>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</si>
  <si>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</si>
  <si>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</si>
  <si>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</si>
  <si>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</si>
  <si>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</si>
  <si>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</si>
  <si>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</si>
  <si>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</si>
  <si>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</si>
  <si>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</si>
  <si>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</si>
  <si>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</si>
  <si>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</si>
  <si>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</si>
  <si>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</si>
  <si>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</si>
  <si>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</si>
  <si>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</si>
  <si>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</si>
  <si>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</si>
  <si>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</si>
  <si>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</si>
  <si>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</si>
  <si>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</si>
  <si>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</si>
  <si>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</si>
  <si>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</si>
  <si>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</si>
  <si>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</si>
  <si>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</si>
  <si>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</si>
  <si>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</si>
  <si>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</si>
  <si>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</si>
  <si>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</si>
  <si>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</si>
  <si>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</si>
  <si>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</si>
  <si>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</si>
  <si>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</si>
  <si>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</si>
  <si>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</si>
  <si>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</si>
  <si>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</si>
  <si>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</si>
  <si>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</si>
  <si>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</si>
  <si>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</si>
  <si>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</si>
  <si>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</si>
  <si>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</si>
  <si>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</si>
  <si>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</si>
  <si>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</si>
  <si>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</si>
  <si>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</si>
  <si>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</si>
  <si>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</si>
  <si>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</si>
  <si>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</si>
  <si>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</si>
  <si>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</si>
  <si>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</si>
  <si>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</si>
  <si>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</si>
  <si>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</si>
  <si>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</si>
  <si>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</si>
  <si>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</si>
  <si>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</si>
  <si>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</si>
  <si>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</si>
  <si>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</si>
  <si>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</si>
  <si>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</si>
  <si>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</si>
  <si>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</si>
  <si>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</si>
  <si>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</si>
  <si>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</si>
  <si>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</si>
  <si>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</si>
  <si>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</si>
  <si>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</si>
  <si>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</si>
  <si>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</si>
  <si>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</si>
  <si>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</si>
  <si>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</si>
  <si>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</si>
  <si>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</si>
  <si>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</si>
  <si>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</si>
  <si>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</si>
  <si>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</si>
  <si>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</si>
  <si>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</si>
  <si>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</si>
  <si>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</si>
  <si>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</si>
  <si>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</si>
  <si>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</si>
  <si>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</si>
  <si>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</si>
  <si>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</si>
  <si>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</si>
  <si>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</si>
  <si>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</si>
  <si>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</si>
  <si>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</si>
  <si>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</si>
  <si>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</si>
  <si>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</si>
  <si>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</si>
  <si>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</si>
  <si>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</si>
  <si>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</si>
  <si>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</si>
  <si>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</si>
  <si>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</si>
  <si>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</si>
  <si>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</si>
  <si>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</si>
  <si>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</si>
  <si>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</si>
  <si>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</si>
  <si>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</si>
  <si>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</si>
  <si>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</si>
  <si>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</si>
  <si>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</si>
  <si>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</si>
  <si>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</si>
  <si>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</si>
  <si>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</si>
  <si>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</si>
  <si>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</si>
  <si>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</si>
  <si>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</si>
  <si>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</si>
  <si>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</si>
  <si>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</si>
  <si>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</si>
  <si>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</si>
  <si>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</si>
  <si>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</si>
  <si>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</si>
  <si>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</si>
  <si>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</si>
  <si>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</si>
  <si>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</si>
  <si>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</si>
  <si>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</si>
  <si>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</si>
  <si>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</si>
  <si>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</si>
  <si>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</si>
  <si>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</si>
  <si>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</si>
  <si>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</si>
  <si>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</si>
  <si>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</si>
  <si>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</si>
  <si>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</si>
  <si>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</si>
  <si>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</si>
  <si>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</si>
  <si>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</si>
  <si>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</si>
  <si>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</si>
  <si>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</si>
  <si>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</si>
  <si>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</si>
  <si>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</si>
  <si>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</si>
  <si>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</si>
  <si>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</si>
  <si>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</si>
  <si>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</si>
  <si>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</si>
  <si>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</si>
  <si>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</si>
  <si>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</si>
  <si>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</si>
  <si>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</si>
  <si>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</si>
  <si>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</si>
  <si>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</si>
  <si>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</si>
  <si>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</si>
  <si>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</si>
  <si>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</si>
  <si>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</si>
  <si>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</si>
  <si>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</si>
  <si>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</si>
  <si>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</si>
  <si>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</si>
  <si>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</si>
  <si>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</si>
  <si>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</si>
  <si>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</si>
  <si>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</si>
  <si>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</si>
  <si>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</si>
  <si>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</si>
  <si>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</si>
  <si>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</si>
  <si>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</si>
  <si>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</si>
  <si>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</si>
  <si>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</si>
  <si>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</si>
  <si>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</si>
  <si>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</si>
  <si>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</si>
  <si>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</si>
  <si>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</si>
  <si>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</si>
  <si>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</si>
  <si>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</si>
  <si>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</si>
  <si>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</si>
  <si>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</si>
  <si>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</si>
  <si>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</si>
  <si>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</si>
  <si>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</si>
  <si>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</si>
  <si>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</si>
  <si>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</si>
  <si>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</si>
  <si>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</si>
  <si>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</si>
  <si>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</si>
  <si>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</si>
  <si>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</si>
  <si>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</si>
  <si>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</si>
  <si>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</si>
  <si>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</si>
  <si>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</si>
  <si>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</si>
  <si>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</si>
  <si>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</si>
  <si>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</si>
  <si>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</si>
  <si>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</si>
  <si>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</si>
  <si>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</si>
  <si>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</si>
  <si>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</si>
  <si>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</si>
  <si>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</si>
  <si>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</si>
  <si>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</si>
  <si>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</si>
  <si>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</si>
  <si>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</si>
  <si>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</si>
  <si>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</si>
  <si>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</si>
  <si>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</si>
  <si>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</si>
  <si>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</si>
  <si>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</si>
  <si>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</si>
  <si>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</si>
  <si>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</si>
  <si>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</si>
  <si>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</si>
  <si>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</si>
  <si>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</si>
  <si>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</si>
  <si>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</si>
  <si>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</si>
  <si>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</si>
  <si>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</si>
  <si>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</si>
  <si>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</si>
  <si>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</si>
  <si>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</si>
  <si>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</si>
  <si>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</si>
  <si>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</si>
  <si>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</si>
  <si>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</si>
  <si>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</si>
  <si>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</si>
  <si>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</si>
  <si>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</si>
  <si>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</si>
  <si>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</si>
  <si>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</si>
  <si>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</si>
  <si>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</si>
  <si>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</si>
  <si>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</si>
  <si>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</si>
  <si>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</si>
  <si>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</si>
  <si>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</si>
  <si>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</si>
  <si>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</si>
  <si>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</si>
  <si>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</si>
  <si>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</si>
  <si>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</si>
  <si>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</si>
  <si>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</si>
  <si>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</si>
  <si>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</si>
  <si>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</si>
  <si>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</si>
  <si>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</si>
  <si>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</si>
  <si>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</si>
  <si>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</si>
  <si>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</si>
  <si>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</si>
  <si>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</si>
  <si>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</si>
  <si>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</si>
  <si>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</si>
  <si>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</si>
  <si>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</si>
  <si>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</si>
  <si>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</si>
  <si>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</si>
  <si>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</si>
  <si>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</si>
  <si>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</si>
  <si>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</si>
  <si>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</si>
  <si>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</si>
  <si>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</si>
  <si>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</si>
  <si>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</si>
  <si>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</si>
  <si>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</si>
  <si>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</si>
  <si>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</si>
  <si>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</si>
  <si>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</si>
  <si>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</si>
  <si>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</si>
  <si>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</si>
  <si>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</si>
  <si>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</si>
  <si>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</si>
  <si>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</si>
  <si>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</si>
  <si>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</si>
  <si>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</si>
  <si>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</si>
  <si>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</si>
  <si>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</si>
  <si>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</si>
  <si>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</si>
  <si>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</si>
  <si>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</si>
  <si>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</si>
  <si>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</si>
  <si>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</si>
  <si>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</si>
  <si>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</si>
  <si>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</si>
  <si>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</si>
  <si>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</si>
  <si>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</si>
  <si>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</si>
  <si>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</si>
  <si>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</si>
  <si>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</si>
  <si>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</si>
  <si>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</si>
  <si>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</si>
  <si>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</si>
  <si>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</si>
  <si>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</si>
  <si>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</si>
  <si>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</si>
  <si>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</si>
  <si>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</si>
  <si>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</si>
  <si>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</si>
  <si>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</si>
  <si>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</si>
  <si>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</si>
  <si>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</si>
  <si>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</si>
  <si>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</si>
  <si>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</si>
  <si>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</si>
  <si>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</si>
  <si>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</si>
  <si>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</si>
  <si>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</si>
  <si>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</si>
  <si>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</si>
  <si>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</si>
  <si>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</si>
  <si>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</si>
  <si>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</si>
  <si>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</si>
  <si>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</si>
  <si>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</si>
  <si>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</si>
  <si>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</si>
  <si>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</si>
  <si>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</si>
  <si>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</si>
  <si>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</si>
  <si>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</si>
  <si>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</si>
  <si>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</si>
  <si>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</si>
  <si>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</si>
  <si>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</si>
  <si>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</si>
  <si>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</si>
  <si>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</si>
  <si>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</si>
  <si>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</si>
  <si>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</si>
  <si>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</si>
  <si>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</si>
  <si>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</si>
  <si>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</si>
  <si>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</si>
  <si>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</si>
  <si>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</si>
  <si>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</si>
  <si>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</si>
  <si>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</si>
  <si>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</si>
  <si>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</si>
  <si>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</si>
  <si>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</si>
  <si>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</si>
  <si>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</si>
  <si>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</si>
  <si>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</si>
  <si>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</si>
  <si>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</si>
  <si>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</si>
  <si>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</si>
  <si>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</si>
  <si>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</si>
  <si>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</si>
  <si>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</si>
  <si>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</si>
  <si>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</si>
  <si>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</si>
  <si>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</si>
  <si>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</si>
  <si>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</si>
  <si>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</si>
  <si>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</si>
  <si>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</si>
  <si>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</si>
  <si>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</si>
  <si>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</si>
  <si>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</si>
  <si>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</si>
  <si>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</si>
  <si>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</si>
  <si>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</si>
  <si>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</si>
  <si>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</si>
  <si>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</si>
  <si>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</si>
  <si>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</si>
  <si>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</si>
  <si>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</si>
  <si>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</si>
  <si>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</si>
  <si>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</si>
  <si>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</si>
  <si>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</si>
  <si>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</si>
  <si>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</si>
  <si>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</si>
  <si>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</si>
  <si>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</si>
  <si>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</si>
  <si>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</si>
  <si>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</si>
  <si>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</si>
  <si>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</si>
  <si>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</si>
  <si>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</si>
  <si>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</si>
  <si>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</si>
  <si>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</si>
  <si>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</si>
  <si>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</si>
  <si>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</si>
  <si>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</si>
  <si>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</si>
  <si>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</si>
  <si>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</si>
  <si>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</si>
  <si>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</si>
  <si>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</si>
  <si>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</si>
  <si>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</si>
  <si>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</si>
  <si>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</si>
  <si>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</si>
  <si>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</si>
  <si>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</si>
  <si>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</si>
  <si>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</si>
  <si>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</si>
  <si>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</si>
  <si>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</si>
  <si>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</si>
  <si>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</si>
  <si>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</si>
  <si>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</si>
  <si>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</si>
  <si>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</si>
  <si>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</si>
  <si>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</si>
  <si>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</si>
  <si>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</si>
  <si>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</si>
  <si>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</si>
  <si>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</si>
  <si>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</si>
  <si>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</si>
  <si>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</si>
  <si>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</si>
  <si>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</si>
  <si>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</si>
  <si>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</si>
  <si>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</si>
  <si>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</si>
  <si>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</si>
  <si>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</si>
  <si>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</si>
  <si>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</si>
  <si>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</si>
  <si>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</si>
  <si>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</si>
  <si>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</si>
  <si>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</si>
  <si>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</si>
  <si>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</si>
  <si>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</si>
  <si>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</si>
  <si>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</si>
  <si>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</si>
  <si>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</si>
  <si>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</si>
  <si>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</si>
  <si>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</si>
  <si>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</si>
  <si>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</si>
  <si>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</si>
  <si>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</si>
  <si>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</si>
  <si>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</si>
  <si>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</si>
  <si>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</si>
  <si>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</si>
  <si>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</si>
  <si>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</si>
  <si>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</si>
  <si>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</si>
  <si>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</si>
  <si>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</si>
  <si>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</si>
  <si>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</si>
  <si>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</si>
  <si>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</si>
  <si>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</si>
  <si>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</si>
  <si>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</si>
  <si>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</si>
  <si>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</si>
  <si>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</si>
  <si>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</si>
  <si>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</si>
  <si>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</si>
  <si>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</si>
  <si>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</si>
  <si>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</si>
  <si>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</si>
  <si>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</si>
  <si>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</si>
  <si>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</si>
  <si>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</si>
  <si>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</si>
  <si>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</si>
  <si>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</si>
  <si>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</si>
  <si>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</si>
  <si>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</si>
  <si>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</si>
  <si>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</si>
  <si>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</si>
  <si>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</si>
  <si>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</si>
  <si>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</si>
  <si>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</si>
  <si>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</si>
  <si>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</si>
  <si>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</si>
  <si>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</si>
  <si>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</si>
  <si>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</si>
  <si>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</si>
  <si>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</si>
  <si>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</si>
  <si>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</si>
  <si>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</si>
  <si>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</si>
  <si>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</si>
  <si>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</si>
  <si>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</si>
  <si>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</si>
  <si>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</si>
  <si>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</si>
  <si>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</si>
  <si>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</si>
  <si>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</si>
  <si>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</si>
  <si>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</si>
  <si>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</si>
  <si>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</si>
  <si>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</si>
  <si>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</si>
  <si>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</si>
  <si>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</si>
  <si>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</si>
  <si>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</si>
  <si>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</si>
  <si>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</si>
  <si>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</si>
  <si>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</si>
  <si>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</si>
  <si>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</si>
  <si>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</si>
  <si>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</si>
  <si>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</si>
  <si>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</si>
  <si>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</si>
  <si>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</si>
  <si>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</si>
  <si>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</si>
  <si>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</si>
  <si>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</si>
  <si>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</si>
  <si>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</si>
  <si>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</si>
  <si>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</si>
  <si>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</si>
  <si>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</si>
  <si>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</si>
  <si>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</si>
  <si>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</si>
  <si>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</si>
  <si>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</si>
  <si>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</si>
  <si>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</si>
  <si>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</si>
  <si>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</si>
  <si>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</si>
  <si>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</si>
  <si>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</si>
  <si>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</si>
  <si>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</si>
  <si>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</si>
  <si>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</si>
  <si>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</si>
  <si>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</si>
  <si>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</si>
  <si>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</si>
  <si>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</si>
  <si>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</si>
  <si>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</si>
  <si>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</si>
  <si>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</si>
  <si>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</si>
  <si>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</si>
  <si>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</si>
  <si>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</si>
  <si>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</si>
  <si>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</si>
  <si>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</si>
  <si>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</si>
  <si>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</si>
  <si>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</si>
  <si>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</si>
  <si>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</si>
  <si>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</si>
  <si>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</si>
  <si>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</si>
  <si>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</si>
  <si>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</si>
  <si>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</si>
  <si>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</si>
  <si>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</si>
  <si>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</si>
  <si>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</si>
  <si>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</si>
  <si>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</si>
  <si>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</si>
  <si>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</si>
  <si>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</si>
  <si>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</si>
  <si>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</si>
  <si>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</si>
  <si>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</si>
  <si>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</si>
  <si>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</si>
  <si>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</si>
  <si>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</si>
  <si>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</si>
  <si>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</si>
  <si>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</si>
  <si>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</si>
  <si>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</si>
  <si>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</si>
  <si>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</si>
  <si>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</si>
  <si>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</si>
  <si>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</si>
  <si>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</si>
  <si>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</si>
  <si>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</si>
  <si>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</si>
  <si>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</si>
  <si>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</si>
  <si>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</si>
  <si>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</si>
  <si>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</si>
  <si>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</si>
  <si>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</si>
  <si>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</si>
  <si>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</si>
  <si>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</si>
  <si>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</si>
  <si>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</si>
  <si>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</si>
  <si>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</si>
  <si>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</si>
  <si>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</si>
  <si>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</si>
  <si>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</si>
  <si>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</si>
  <si>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</si>
  <si>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</si>
  <si>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</si>
  <si>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</si>
  <si>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</si>
  <si>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</si>
  <si>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</si>
  <si>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</si>
  <si>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</si>
  <si>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</si>
  <si>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</si>
  <si>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</si>
  <si>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</si>
  <si>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</si>
  <si>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</si>
  <si>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</si>
  <si>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</si>
  <si>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</si>
  <si>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</si>
  <si>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</si>
  <si>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</si>
  <si>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</si>
  <si>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</si>
  <si>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</si>
  <si>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</si>
  <si>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</si>
  <si>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</si>
  <si>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</si>
  <si>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</si>
  <si>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</si>
  <si>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</si>
  <si>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</si>
  <si>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</si>
  <si>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</si>
  <si>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</si>
  <si>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</si>
  <si>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</si>
  <si>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</si>
  <si>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</si>
  <si>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</si>
  <si>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</si>
  <si>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</si>
  <si>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</si>
  <si>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</si>
  <si>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</si>
  <si>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</si>
  <si>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</si>
  <si>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</si>
  <si>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</si>
  <si>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</si>
  <si>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</si>
  <si>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</si>
  <si>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</si>
  <si>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</si>
  <si>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</si>
  <si>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</si>
  <si>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</si>
  <si>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</si>
  <si>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</si>
  <si>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</si>
  <si>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</si>
  <si>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</si>
  <si>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</si>
  <si>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</si>
  <si>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</si>
  <si>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</si>
  <si>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</si>
  <si>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</si>
  <si>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</si>
  <si>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</si>
  <si>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</si>
  <si>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</si>
  <si>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</si>
  <si>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</si>
  <si>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</si>
  <si>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</si>
  <si>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</si>
  <si>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</si>
  <si>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</si>
  <si>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</si>
  <si>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</si>
  <si>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</si>
  <si>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</si>
  <si>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</si>
  <si>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</si>
  <si>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</si>
  <si>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</si>
  <si>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</si>
  <si>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</si>
  <si>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</si>
  <si>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</si>
  <si>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</si>
  <si>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</si>
  <si>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</si>
  <si>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</si>
  <si>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</si>
  <si>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</si>
  <si>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</si>
  <si>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</si>
  <si>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</si>
  <si>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</si>
  <si>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</si>
  <si>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</si>
  <si>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</si>
  <si>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</si>
  <si>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</si>
  <si>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</si>
  <si>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</si>
  <si>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</si>
  <si>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</si>
  <si>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</si>
  <si>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</si>
  <si>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</si>
  <si>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</si>
  <si>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</si>
  <si>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</si>
  <si>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</si>
  <si>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</si>
  <si>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</si>
  <si>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</si>
  <si>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</si>
  <si>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</si>
  <si>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</si>
  <si>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</si>
  <si>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</si>
  <si>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</si>
  <si>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</si>
  <si>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</si>
  <si>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</si>
  <si>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</si>
  <si>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</si>
  <si>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</si>
  <si>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</si>
  <si>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</si>
  <si>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</si>
  <si>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</si>
  <si>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</si>
  <si>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</si>
  <si>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</si>
  <si>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</si>
  <si>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</si>
  <si>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</si>
  <si>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</si>
  <si>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</si>
  <si>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</si>
  <si>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</si>
  <si>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</si>
  <si>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</si>
  <si>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</si>
  <si>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</si>
  <si>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</si>
  <si>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</si>
  <si>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</si>
  <si>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</si>
  <si>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</si>
  <si>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</si>
  <si>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</si>
  <si>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</si>
  <si>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</si>
  <si>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</si>
  <si>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</si>
  <si>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</si>
  <si>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</si>
  <si>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</si>
  <si>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</si>
  <si>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</si>
  <si>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</si>
  <si>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</si>
  <si>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</si>
  <si>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</si>
  <si>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</si>
  <si>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</si>
  <si>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</si>
  <si>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</si>
  <si>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</si>
  <si>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</si>
  <si>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</si>
  <si>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</si>
  <si>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</si>
  <si>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</si>
  <si>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</si>
  <si>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</si>
  <si>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</si>
  <si>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</si>
  <si>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</si>
  <si>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</si>
  <si>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</si>
  <si>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</si>
  <si>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</si>
  <si>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</si>
  <si>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</si>
  <si>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</si>
  <si>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</si>
  <si>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</si>
  <si>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</si>
  <si>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</si>
  <si>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</si>
  <si>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</si>
  <si>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</si>
  <si>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</si>
  <si>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</si>
  <si>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</si>
  <si>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</si>
  <si>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</si>
  <si>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</si>
  <si>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</si>
  <si>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</si>
  <si>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</si>
  <si>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</si>
  <si>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</si>
  <si>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</si>
  <si>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</si>
  <si>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</si>
  <si>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</si>
  <si>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</si>
  <si>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</si>
  <si>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</si>
  <si>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</si>
  <si>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</si>
  <si>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</si>
  <si>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</si>
  <si>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</si>
  <si>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</si>
  <si>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</si>
  <si>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</si>
  <si>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</si>
  <si>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</si>
  <si>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</si>
  <si>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</si>
  <si>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</si>
  <si>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</si>
  <si>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</si>
  <si>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</si>
  <si>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</si>
  <si>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</si>
  <si>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</si>
  <si>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</si>
  <si>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</si>
  <si>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</si>
  <si>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</si>
  <si>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</si>
  <si>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</si>
  <si>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</si>
  <si>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</si>
  <si>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</si>
  <si>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</si>
  <si>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</si>
  <si>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</si>
  <si>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</si>
  <si>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</si>
  <si>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</si>
  <si>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</si>
  <si>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</si>
  <si>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</si>
  <si>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</si>
  <si>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</si>
  <si>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</si>
  <si>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</si>
  <si>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</si>
  <si>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</si>
  <si>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</si>
  <si>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</si>
  <si>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</si>
  <si>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</si>
  <si>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</si>
  <si>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</si>
  <si>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</si>
  <si>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</si>
  <si>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</si>
  <si>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</si>
  <si>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</si>
  <si>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</si>
  <si>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</si>
  <si>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</si>
  <si>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</si>
  <si>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</si>
  <si>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</si>
  <si>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</si>
  <si>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</si>
  <si>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</si>
  <si>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</si>
  <si>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</si>
  <si>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</si>
  <si>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</si>
  <si>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</si>
  <si>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</si>
  <si>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</si>
  <si>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</si>
  <si>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</si>
  <si>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</si>
  <si>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</si>
  <si>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</si>
  <si>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</si>
  <si>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</si>
  <si>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</si>
  <si>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</si>
  <si>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</si>
  <si>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</si>
  <si>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</si>
  <si>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</si>
  <si>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</si>
  <si>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</si>
  <si>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</si>
  <si>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</si>
  <si>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</si>
  <si>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</si>
  <si>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</si>
  <si>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</si>
  <si>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</si>
  <si>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</si>
  <si>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</si>
  <si>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</si>
  <si>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</si>
  <si>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</si>
  <si>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</si>
  <si>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</si>
  <si>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</si>
  <si>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</si>
  <si>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</si>
  <si>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</si>
  <si>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</si>
  <si>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</si>
  <si>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</si>
  <si>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</si>
  <si>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</si>
  <si>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</si>
  <si>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</si>
  <si>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</si>
  <si>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</si>
  <si>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</si>
  <si>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</si>
  <si>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</si>
  <si>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</si>
  <si>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</si>
  <si>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</si>
  <si>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</si>
  <si>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</si>
  <si>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</si>
  <si>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</si>
  <si>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</si>
  <si>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</si>
  <si>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</si>
  <si>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</si>
  <si>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</si>
  <si>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</si>
  <si>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</si>
  <si>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</si>
  <si>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</si>
  <si>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</si>
  <si>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</si>
  <si>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</si>
  <si>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</si>
  <si>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</si>
  <si>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</si>
  <si>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</si>
  <si>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</si>
  <si>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</si>
  <si>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</si>
  <si>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</si>
  <si>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</si>
  <si>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</si>
  <si>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</si>
  <si>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</si>
  <si>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</si>
  <si>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</si>
  <si>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</si>
  <si>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</si>
  <si>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</si>
  <si>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</si>
  <si>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</si>
  <si>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</si>
  <si>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</si>
  <si>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</si>
  <si>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</si>
  <si>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</si>
  <si>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</si>
  <si>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</si>
  <si>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</si>
  <si>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</si>
  <si>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</si>
  <si>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</si>
  <si>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</si>
  <si>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</si>
  <si>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</si>
  <si>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</si>
  <si>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</si>
  <si>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</si>
  <si>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</si>
  <si>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</si>
  <si>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</si>
  <si>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</si>
  <si>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</si>
  <si>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</si>
  <si>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</si>
  <si>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</si>
  <si>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</si>
  <si>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</si>
  <si>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</si>
  <si>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</si>
  <si>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</si>
  <si>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</si>
  <si>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</si>
  <si>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</si>
  <si>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</si>
  <si>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</si>
  <si>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</si>
  <si>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</si>
  <si>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</si>
  <si>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</si>
  <si>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</si>
  <si>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</si>
  <si>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</si>
  <si>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</si>
  <si>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</si>
  <si>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</si>
  <si>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</si>
  <si>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</si>
  <si>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</si>
  <si>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</si>
  <si>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</si>
  <si>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</si>
  <si>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</si>
  <si>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</si>
  <si>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</si>
  <si>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</si>
  <si>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</si>
  <si>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</si>
  <si>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</si>
  <si>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</si>
  <si>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</si>
  <si>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</si>
  <si>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</si>
  <si>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</si>
  <si>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</si>
  <si>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</si>
  <si>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</si>
  <si>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</si>
  <si>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</si>
  <si>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</si>
  <si>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</si>
  <si>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</si>
  <si>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</si>
  <si>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</si>
  <si>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</si>
  <si>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</si>
  <si>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</si>
  <si>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</si>
  <si>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</si>
  <si>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</si>
  <si>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</si>
  <si>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</si>
  <si>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</si>
  <si>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</si>
  <si>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</si>
  <si>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</si>
  <si>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</si>
  <si>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</si>
  <si>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</si>
  <si>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</si>
  <si>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</si>
  <si>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</si>
  <si>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</si>
  <si>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</si>
  <si>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</si>
  <si>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</si>
  <si>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</si>
  <si>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</si>
  <si>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</si>
  <si>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</si>
  <si>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</si>
  <si>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</si>
  <si>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</si>
  <si>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</si>
  <si>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</si>
  <si>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</si>
  <si>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</si>
  <si>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</si>
  <si>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</si>
  <si>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</si>
  <si>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</si>
  <si>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</si>
  <si>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</si>
  <si>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</si>
  <si>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</si>
  <si>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</si>
  <si>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</si>
  <si>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</si>
  <si>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</si>
  <si>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</si>
  <si>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</si>
  <si>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</si>
  <si>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</si>
  <si>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</si>
  <si>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</si>
  <si>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</si>
  <si>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</si>
  <si>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</si>
  <si>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</si>
  <si>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</si>
  <si>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</si>
  <si>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</si>
  <si>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</si>
  <si>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</si>
  <si>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</si>
  <si>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</si>
  <si>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</si>
  <si>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</si>
  <si>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</si>
  <si>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</si>
  <si>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</si>
  <si>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</si>
  <si>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</si>
  <si>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</si>
  <si>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</si>
  <si>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</si>
  <si>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</si>
  <si>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</si>
  <si>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</si>
  <si>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</si>
  <si>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</si>
  <si>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</si>
  <si>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</si>
  <si>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</si>
  <si>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</si>
  <si>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</si>
  <si>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</si>
  <si>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</si>
  <si>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</si>
  <si>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</si>
  <si>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</si>
  <si>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</si>
  <si>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</si>
  <si>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</si>
  <si>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</si>
  <si>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</si>
  <si>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</si>
  <si>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</si>
  <si>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</si>
  <si>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</si>
  <si>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</si>
  <si>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</si>
  <si>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</si>
  <si>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</si>
  <si>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</si>
  <si>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</si>
  <si>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</si>
  <si>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</si>
  <si>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</si>
  <si>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</si>
  <si>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</si>
  <si>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</si>
  <si>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</si>
  <si>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</si>
  <si>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</si>
  <si>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</si>
  <si>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</si>
  <si>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</si>
  <si>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</si>
  <si>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</si>
  <si>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</si>
  <si>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</si>
  <si>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</si>
  <si>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</si>
  <si>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</si>
  <si>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</si>
  <si>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</si>
  <si>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</si>
  <si>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</si>
  <si>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</si>
  <si>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</si>
  <si>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</si>
  <si>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</si>
  <si>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</si>
  <si>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</si>
  <si>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</si>
  <si>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</si>
  <si>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</si>
  <si>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</si>
  <si>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</si>
  <si>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</si>
  <si>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</si>
  <si>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</si>
  <si>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</si>
  <si>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</si>
  <si>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</si>
  <si>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</si>
  <si>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</si>
  <si>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</si>
  <si>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</si>
  <si>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</si>
  <si>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</si>
  <si>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</si>
  <si>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</si>
  <si>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</si>
  <si>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</si>
  <si>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</si>
  <si>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</si>
  <si>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</si>
  <si>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</si>
  <si>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</si>
  <si>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</si>
  <si>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</si>
  <si>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</si>
  <si>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</si>
  <si>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</si>
  <si>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</si>
  <si>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</si>
  <si>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</si>
  <si>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</si>
  <si>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</si>
  <si>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</si>
  <si>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</si>
  <si>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</si>
  <si>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</si>
  <si>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</si>
  <si>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</si>
  <si>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</si>
  <si>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</si>
  <si>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</si>
  <si>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</si>
  <si>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</si>
  <si>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</si>
  <si>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</si>
  <si>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</si>
  <si>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</si>
  <si>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</si>
  <si>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</si>
  <si>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</si>
  <si>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</si>
  <si>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</si>
  <si>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</si>
  <si>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</si>
  <si>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</si>
  <si>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</si>
  <si>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</si>
  <si>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</si>
  <si>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</si>
  <si>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</si>
  <si>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</si>
  <si>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</si>
  <si>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</si>
  <si>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</si>
  <si>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</si>
  <si>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</si>
  <si>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</si>
  <si>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</si>
  <si>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</si>
  <si>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</si>
  <si>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</si>
  <si>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</si>
  <si>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</si>
  <si>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</si>
  <si>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</si>
  <si>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</si>
  <si>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</si>
  <si>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</si>
  <si>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</si>
  <si>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</si>
  <si>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</si>
  <si>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</si>
  <si>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</si>
  <si>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</si>
  <si>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</si>
  <si>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</si>
  <si>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</si>
  <si>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</si>
  <si>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</si>
  <si>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</si>
  <si>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</si>
  <si>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</si>
  <si>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</si>
  <si>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</si>
  <si>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</si>
  <si>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</si>
  <si>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</si>
  <si>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</si>
  <si>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</si>
  <si>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</si>
  <si>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</si>
  <si>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</si>
  <si>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</si>
  <si>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</si>
  <si>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</si>
  <si>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</si>
  <si>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</si>
  <si>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</si>
  <si>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</si>
  <si>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</si>
  <si>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</si>
  <si>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</si>
  <si>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</si>
  <si>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</si>
  <si>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</si>
  <si>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</si>
  <si>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</si>
  <si>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</si>
  <si>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</si>
  <si>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</si>
  <si>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</si>
  <si>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</si>
  <si>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</si>
  <si>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</si>
  <si>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</si>
  <si>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</si>
  <si>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</si>
  <si>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</si>
  <si>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</si>
  <si>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</si>
  <si>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</si>
  <si>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</si>
  <si>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</si>
  <si>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</si>
  <si>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</si>
  <si>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</si>
  <si>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</si>
  <si>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</si>
  <si>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</si>
  <si>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</si>
  <si>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</si>
  <si>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</si>
  <si>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</si>
  <si>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</si>
  <si>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</si>
  <si>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</si>
  <si>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</si>
  <si>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</si>
  <si>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</si>
  <si>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</si>
  <si>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</si>
  <si>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</si>
  <si>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</si>
  <si>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</si>
  <si>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</si>
  <si>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</si>
  <si>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</si>
  <si>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</si>
  <si>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</si>
  <si>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</si>
  <si>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</si>
  <si>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</si>
  <si>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</si>
  <si>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</si>
  <si>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</si>
  <si>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</si>
  <si>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</si>
  <si>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</si>
  <si>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</si>
  <si>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</si>
  <si>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</si>
  <si>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</si>
  <si>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</si>
  <si>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</si>
  <si>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</si>
  <si>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</si>
  <si>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</si>
  <si>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</si>
  <si>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</si>
  <si>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</si>
  <si>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</si>
  <si>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</si>
  <si>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</si>
  <si>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</si>
  <si>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</si>
  <si>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</si>
  <si>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</si>
  <si>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</si>
  <si>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</si>
  <si>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</si>
  <si>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</si>
  <si>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</si>
  <si>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</si>
  <si>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</si>
  <si>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</si>
  <si>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</si>
  <si>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</si>
  <si>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</si>
  <si>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</si>
  <si>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</si>
  <si>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</si>
  <si>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</si>
  <si>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</si>
  <si>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</si>
  <si>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</si>
  <si>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</si>
  <si>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</si>
  <si>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</si>
  <si>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</si>
  <si>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</si>
  <si>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</si>
  <si>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</si>
  <si>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</si>
  <si>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</si>
  <si>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</si>
  <si>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</si>
  <si>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</si>
  <si>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</si>
  <si>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</si>
  <si>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</si>
  <si>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</si>
  <si>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</si>
  <si>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</si>
  <si>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</si>
  <si>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</si>
  <si>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</si>
  <si>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</si>
  <si>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</si>
  <si>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</si>
  <si>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</si>
  <si>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</si>
  <si>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</si>
  <si>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</si>
  <si>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</si>
  <si>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</si>
  <si>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</si>
  <si>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</si>
  <si>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</si>
  <si>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</si>
  <si>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</si>
  <si>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</si>
  <si>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</si>
  <si>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</si>
  <si>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</si>
  <si>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</si>
  <si>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</si>
  <si>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</si>
  <si>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</si>
  <si>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</si>
  <si>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</si>
  <si>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</si>
  <si>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</si>
  <si>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</si>
  <si>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</si>
  <si>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</si>
  <si>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</si>
  <si>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</si>
  <si>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</si>
  <si>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</si>
  <si>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</si>
  <si>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</si>
  <si>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</si>
  <si>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</si>
  <si>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</si>
  <si>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</si>
  <si>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</si>
  <si>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</si>
  <si>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</si>
  <si>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</si>
  <si>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</si>
  <si>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</si>
  <si>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</si>
  <si>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</si>
  <si>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</si>
  <si>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</si>
  <si>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</si>
  <si>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</si>
  <si>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</si>
  <si>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</si>
  <si>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</si>
  <si>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</si>
  <si>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</si>
  <si>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</si>
  <si>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</si>
  <si>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</si>
  <si>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</si>
  <si>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</si>
  <si>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</si>
  <si>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</si>
  <si>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</si>
  <si>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</si>
  <si>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</si>
  <si>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</si>
  <si>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</si>
  <si>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</si>
  <si>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</si>
  <si>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</si>
  <si>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</si>
  <si>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</si>
  <si>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</si>
  <si>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</si>
  <si>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</si>
  <si>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</si>
  <si>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</si>
  <si>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</si>
  <si>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</si>
  <si>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</si>
  <si>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</si>
  <si>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</si>
  <si>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</si>
  <si>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</si>
  <si>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</si>
  <si>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</si>
  <si>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</si>
  <si>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</si>
  <si>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</si>
  <si>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</si>
  <si>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</si>
  <si>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</si>
  <si>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</si>
  <si>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</si>
  <si>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</si>
  <si>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</si>
  <si>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</si>
  <si>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</si>
  <si>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</si>
  <si>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</si>
  <si>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</si>
  <si>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</si>
  <si>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</si>
  <si>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</si>
  <si>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</si>
  <si>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</si>
  <si>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</si>
  <si>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</si>
  <si>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</si>
  <si>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</si>
  <si>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</si>
  <si>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</si>
  <si>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</si>
  <si>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</si>
  <si>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</si>
  <si>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</si>
  <si>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</si>
  <si>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</si>
  <si>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</si>
  <si>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</si>
  <si>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</si>
  <si>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</si>
  <si>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</si>
  <si>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</si>
  <si>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</si>
  <si>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</si>
  <si>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</si>
  <si>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</si>
  <si>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</si>
  <si>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</si>
  <si>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</si>
  <si>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</si>
  <si>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</si>
  <si>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</si>
  <si>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</si>
  <si>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</si>
  <si>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</si>
  <si>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</si>
  <si>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</si>
  <si>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</si>
  <si>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</si>
  <si>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</si>
  <si>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</si>
  <si>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</si>
  <si>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</si>
  <si>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</si>
  <si>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</si>
  <si>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</si>
  <si>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</si>
  <si>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</si>
  <si>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</si>
  <si>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</si>
  <si>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</si>
  <si>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</si>
  <si>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</si>
  <si>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</si>
  <si>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</si>
  <si>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</si>
  <si>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</si>
  <si>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</si>
  <si>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</si>
  <si>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</si>
  <si>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</si>
  <si>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</si>
  <si>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</si>
  <si>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</si>
  <si>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</si>
  <si>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</si>
  <si>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</si>
  <si>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</si>
  <si>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</si>
  <si>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</si>
  <si>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</si>
  <si>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</si>
  <si>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</si>
  <si>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</si>
  <si>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</si>
  <si>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</si>
  <si>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</si>
  <si>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</si>
  <si>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</si>
  <si>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</si>
  <si>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</si>
  <si>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</si>
  <si>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</si>
  <si>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</si>
  <si>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</si>
  <si>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</si>
  <si>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</si>
  <si>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</si>
  <si>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</si>
  <si>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</si>
  <si>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</si>
  <si>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</si>
  <si>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</si>
  <si>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</si>
  <si>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</si>
  <si>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</si>
  <si>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</si>
  <si>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</si>
  <si>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</si>
  <si>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</si>
  <si>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</si>
  <si>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</si>
  <si>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</si>
  <si>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</si>
  <si>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</si>
  <si>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</si>
  <si>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</si>
  <si>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</si>
  <si>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</si>
  <si>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</si>
  <si>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</si>
  <si>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</si>
  <si>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</si>
  <si>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</si>
  <si>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</si>
  <si>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</si>
  <si>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</si>
  <si>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</si>
  <si>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</si>
  <si>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</si>
  <si>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</si>
  <si>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</si>
  <si>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</si>
  <si>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</si>
  <si>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</si>
  <si>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</si>
  <si>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</si>
  <si>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</si>
  <si>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</si>
  <si>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</si>
  <si>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</si>
  <si>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</si>
  <si>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</si>
  <si>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</si>
  <si>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</si>
  <si>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</si>
  <si>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</si>
  <si>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</si>
  <si>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</si>
  <si>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</si>
  <si>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</si>
  <si>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</si>
  <si>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</si>
  <si>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</si>
  <si>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</si>
  <si>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</si>
  <si>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</si>
  <si>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</si>
  <si>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</si>
  <si>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</si>
  <si>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</si>
  <si>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</si>
  <si>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</si>
  <si>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</si>
  <si>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</si>
  <si>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</si>
  <si>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</si>
  <si>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</si>
  <si>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</si>
  <si>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</si>
  <si>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</si>
  <si>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</si>
  <si>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</si>
  <si>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</si>
  <si>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</si>
  <si>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</si>
  <si>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</si>
  <si>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</si>
  <si>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</si>
  <si>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</si>
  <si>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</si>
  <si>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</si>
  <si>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</si>
  <si>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</si>
  <si>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</si>
  <si>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</si>
  <si>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</si>
  <si>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</si>
  <si>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</si>
  <si>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</si>
  <si>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</si>
  <si>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</si>
  <si>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</si>
  <si>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</si>
  <si>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</si>
  <si>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</si>
  <si>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</si>
  <si>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</si>
  <si>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</si>
  <si>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</si>
  <si>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</si>
  <si>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</si>
  <si>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</si>
  <si>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</si>
  <si>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</si>
  <si>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</si>
  <si>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</si>
  <si>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</si>
  <si>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</si>
  <si>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</si>
  <si>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</si>
  <si>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</si>
  <si>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</si>
  <si>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</si>
  <si>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</si>
  <si>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</si>
  <si>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</si>
  <si>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</si>
  <si>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</si>
  <si>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</si>
  <si>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</si>
  <si>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</si>
  <si>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</si>
  <si>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</si>
  <si>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</si>
  <si>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</si>
  <si>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</si>
  <si>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</si>
  <si>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</si>
  <si>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</si>
  <si>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</si>
  <si>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</si>
  <si>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</si>
  <si>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</si>
  <si>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</si>
  <si>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</si>
  <si>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</si>
  <si>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</si>
  <si>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</si>
  <si>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</si>
  <si>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</si>
  <si>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</si>
  <si>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</si>
  <si>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</si>
  <si>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</si>
  <si>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</si>
  <si>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</si>
  <si>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</si>
  <si>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</si>
  <si>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</si>
  <si>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</si>
  <si>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</si>
  <si>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</si>
  <si>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</si>
  <si>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</si>
  <si>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</si>
  <si>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</si>
  <si>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</si>
  <si>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</si>
  <si>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</si>
  <si>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</si>
  <si>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</si>
  <si>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</si>
  <si>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</si>
  <si>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</si>
  <si>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</si>
  <si>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</si>
  <si>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</si>
  <si>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</si>
  <si>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</si>
  <si>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</si>
  <si>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</si>
  <si>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</si>
  <si>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</si>
  <si>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</si>
  <si>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</si>
  <si>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</si>
  <si>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</si>
  <si>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</si>
  <si>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</si>
  <si>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</si>
  <si>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</si>
  <si>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</si>
  <si>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</si>
  <si>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</si>
  <si>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</si>
  <si>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</si>
  <si>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</si>
  <si>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</si>
  <si>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</si>
  <si>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</si>
  <si>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</si>
  <si>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</si>
  <si>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</si>
  <si>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</si>
  <si>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</si>
  <si>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</si>
  <si>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</si>
  <si>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</si>
  <si>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</si>
  <si>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</si>
  <si>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</si>
  <si>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</si>
  <si>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</si>
  <si>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</si>
  <si>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</si>
  <si>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</si>
  <si>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</si>
  <si>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</si>
  <si>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</si>
  <si>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</si>
  <si>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</si>
  <si>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</si>
  <si>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</si>
  <si>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</si>
  <si>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</si>
  <si>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</si>
  <si>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</si>
  <si>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</si>
  <si>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</si>
  <si>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</si>
  <si>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</si>
  <si>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</si>
  <si>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</si>
  <si>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</si>
  <si>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</si>
  <si>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</si>
  <si>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</si>
  <si>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</si>
  <si>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</si>
  <si>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</si>
  <si>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</si>
  <si>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</si>
  <si>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</si>
  <si>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</si>
  <si>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</si>
  <si>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</si>
  <si>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</si>
  <si>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</si>
  <si>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</si>
  <si>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</si>
  <si>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</si>
  <si>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</si>
  <si>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</si>
  <si>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</si>
  <si>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</si>
  <si>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</si>
  <si>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</si>
  <si>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</si>
  <si>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</si>
  <si>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</si>
  <si>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</si>
  <si>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</si>
  <si>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</si>
  <si>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</si>
  <si>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</si>
  <si>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</si>
  <si>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</si>
  <si>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</si>
  <si>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</si>
  <si>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</si>
  <si>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</si>
  <si>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</si>
  <si>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</si>
  <si>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</si>
  <si>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</si>
  <si>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</si>
  <si>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</si>
  <si>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</si>
  <si>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</si>
  <si>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</si>
  <si>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</si>
  <si>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</si>
  <si>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</si>
  <si>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</si>
  <si>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</si>
  <si>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</si>
  <si>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</si>
  <si>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</si>
  <si>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</si>
  <si>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</si>
  <si>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</si>
  <si>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</si>
  <si>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</si>
  <si>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</si>
  <si>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</si>
  <si>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</si>
  <si>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</si>
  <si>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</si>
  <si>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</si>
  <si>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</si>
  <si>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</si>
  <si>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</si>
  <si>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</si>
  <si>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</si>
  <si>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</si>
  <si>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</si>
  <si>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</si>
  <si>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</si>
  <si>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</si>
  <si>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</si>
  <si>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</si>
  <si>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</si>
  <si>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</si>
  <si>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</si>
  <si>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</si>
  <si>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</si>
  <si>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</si>
  <si>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</si>
  <si>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</si>
  <si>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</si>
  <si>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</si>
  <si>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</si>
  <si>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</si>
  <si>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</si>
  <si>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</si>
  <si>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</si>
  <si>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</si>
  <si>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</si>
  <si>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</si>
  <si>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</si>
  <si>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</si>
  <si>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</si>
  <si>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</si>
  <si>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</si>
  <si>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</si>
  <si>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</si>
  <si>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</si>
  <si>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</si>
  <si>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</si>
  <si>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</si>
  <si>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</si>
  <si>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</si>
  <si>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</si>
  <si>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</si>
  <si>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</si>
  <si>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</si>
  <si>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</si>
  <si>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</si>
  <si>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</si>
  <si>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</si>
  <si>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</si>
  <si>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</si>
  <si>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</si>
  <si>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</si>
  <si>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</si>
  <si>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</si>
  <si>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</si>
  <si>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</si>
  <si>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</si>
  <si>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</si>
  <si>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</si>
  <si>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</si>
  <si>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</si>
  <si>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</si>
  <si>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</si>
  <si>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</si>
  <si>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</si>
  <si>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</si>
  <si>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</si>
  <si>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</si>
  <si>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</si>
  <si>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</si>
  <si>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</si>
  <si>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</si>
  <si>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</si>
  <si>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</si>
  <si>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</si>
  <si>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</si>
  <si>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</si>
  <si>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</si>
  <si>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</si>
  <si>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</si>
  <si>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</si>
  <si>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</si>
  <si>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</si>
  <si>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</si>
  <si>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</si>
  <si>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</si>
  <si>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</si>
  <si>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</si>
  <si>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</si>
  <si>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</si>
  <si>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</si>
  <si>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</si>
  <si>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</si>
  <si>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</si>
  <si>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</si>
  <si>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</si>
  <si>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</si>
  <si>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</si>
  <si>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</si>
  <si>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</si>
  <si>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</si>
  <si>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</si>
  <si>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</si>
  <si>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</si>
  <si>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</si>
  <si>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</si>
  <si>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</si>
  <si>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</si>
  <si>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</si>
  <si>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</si>
  <si>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</si>
  <si>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</si>
  <si>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</si>
  <si>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</si>
  <si>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</si>
  <si>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</si>
  <si>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</si>
  <si>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</si>
  <si>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</si>
  <si>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</si>
  <si>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</si>
  <si>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</si>
  <si>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</si>
  <si>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</si>
  <si>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</si>
  <si>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</si>
  <si>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</si>
  <si>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</si>
  <si>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</si>
  <si>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</si>
  <si>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</si>
  <si>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</si>
  <si>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</si>
  <si>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</si>
  <si>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</si>
  <si>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</si>
  <si>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</si>
  <si>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</si>
  <si>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</si>
  <si>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</si>
  <si>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</si>
  <si>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</si>
  <si>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</si>
  <si>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</si>
  <si>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</si>
  <si>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</si>
  <si>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</si>
  <si>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</si>
  <si>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</si>
  <si>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</si>
  <si>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</si>
  <si>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</si>
  <si>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</si>
  <si>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</si>
  <si>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</si>
  <si>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</si>
  <si>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</si>
  <si>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</si>
  <si>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</si>
  <si>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</si>
  <si>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</si>
  <si>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</si>
  <si>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</si>
  <si>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</si>
  <si>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</si>
  <si>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</si>
  <si>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</si>
  <si>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</si>
  <si>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</si>
  <si>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</si>
  <si>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</si>
  <si>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</si>
  <si>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</si>
  <si>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</si>
  <si>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</si>
  <si>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</si>
  <si>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</si>
  <si>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</si>
  <si>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</si>
  <si>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</si>
  <si>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</si>
  <si>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</si>
  <si>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</si>
  <si>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</si>
  <si>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</si>
  <si>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</si>
  <si>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</si>
  <si>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</si>
  <si>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</si>
  <si>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</si>
  <si>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</si>
  <si>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</si>
  <si>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</si>
  <si>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</si>
  <si>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</si>
  <si>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</si>
  <si>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</si>
  <si>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</si>
  <si>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</si>
  <si>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</si>
  <si>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</si>
  <si>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</si>
  <si>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</si>
  <si>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</si>
  <si>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</si>
  <si>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</si>
  <si>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</si>
  <si>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</si>
  <si>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</si>
  <si>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</si>
  <si>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</si>
  <si>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</si>
  <si>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</si>
  <si>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</si>
  <si>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</si>
  <si>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</si>
  <si>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</si>
  <si>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</si>
  <si>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</si>
  <si>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</si>
  <si>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</si>
  <si>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</si>
  <si>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</si>
  <si>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</si>
  <si>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</si>
  <si>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</si>
  <si>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</si>
  <si>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</si>
  <si>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</si>
  <si>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</si>
  <si>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</si>
  <si>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</si>
  <si>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</si>
  <si>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</si>
  <si>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</si>
  <si>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</si>
  <si>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</si>
  <si>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</si>
  <si>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</si>
  <si>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</si>
  <si>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</si>
  <si>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</si>
  <si>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</si>
  <si>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</si>
  <si>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</si>
  <si>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</si>
  <si>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</si>
  <si>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</si>
  <si>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</si>
  <si>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</si>
  <si>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</si>
  <si>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</si>
  <si>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</si>
  <si>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</si>
  <si>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</si>
  <si>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</si>
  <si>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</si>
  <si>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</si>
  <si>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</si>
  <si>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</si>
  <si>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</si>
  <si>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</si>
  <si>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</si>
  <si>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</si>
  <si>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</si>
  <si>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</si>
  <si>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</si>
  <si>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</si>
  <si>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</si>
  <si>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</si>
  <si>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</si>
  <si>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</si>
  <si>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</si>
  <si>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</si>
  <si>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</si>
  <si>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</si>
  <si>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</si>
  <si>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</si>
  <si>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</si>
  <si>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</si>
  <si>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</si>
  <si>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</si>
  <si>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</si>
  <si>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</si>
  <si>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</si>
  <si>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</si>
  <si>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</si>
  <si>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</si>
  <si>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</si>
  <si>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</si>
  <si>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</si>
  <si>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</si>
  <si>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</si>
  <si>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</si>
  <si>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</si>
  <si>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</si>
  <si>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</si>
  <si>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</si>
  <si>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</si>
  <si>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</si>
  <si>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</si>
  <si>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</si>
  <si>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</si>
  <si>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</si>
  <si>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</si>
  <si>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</si>
  <si>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</si>
  <si>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</si>
  <si>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</si>
  <si>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</si>
  <si>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</si>
  <si>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</si>
  <si>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</si>
  <si>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</si>
  <si>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</si>
  <si>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</si>
  <si>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</si>
  <si>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</si>
  <si>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</si>
  <si>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</si>
  <si>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</si>
  <si>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</si>
  <si>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</si>
  <si>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</si>
  <si>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</si>
  <si>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</si>
  <si>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</si>
  <si>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</si>
  <si>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</si>
  <si>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</si>
  <si>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</si>
  <si>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</si>
  <si>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</si>
  <si>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</si>
  <si>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</si>
  <si>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</si>
  <si>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</si>
  <si>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</si>
  <si>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</si>
  <si>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</si>
  <si>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</si>
  <si>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</si>
  <si>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</si>
  <si>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</si>
  <si>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</si>
  <si>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</si>
  <si>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</si>
  <si>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</si>
  <si>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</si>
  <si>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</si>
  <si>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</si>
  <si>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</si>
  <si>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</si>
  <si>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</si>
  <si>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</si>
  <si>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</si>
  <si>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</si>
  <si>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</si>
  <si>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</si>
  <si>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</si>
  <si>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</si>
  <si>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</si>
  <si>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</si>
  <si>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</si>
  <si>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</si>
  <si>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</si>
  <si>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</si>
  <si>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</si>
  <si>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</si>
  <si>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</si>
  <si>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</si>
  <si>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</si>
  <si>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</si>
  <si>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</si>
  <si>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</si>
  <si>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</si>
  <si>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</si>
  <si>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</si>
  <si>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</si>
  <si>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</si>
  <si>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</si>
  <si>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</si>
  <si>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</si>
  <si>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</si>
  <si>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</si>
  <si>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</si>
  <si>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</si>
  <si>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</si>
  <si>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</si>
  <si>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</si>
  <si>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</si>
  <si>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</si>
  <si>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</si>
  <si>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</si>
  <si>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</si>
  <si>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</si>
  <si>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</si>
  <si>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</si>
  <si>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</si>
  <si>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</si>
  <si>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</si>
  <si>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</si>
  <si>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</si>
  <si>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</si>
  <si>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</si>
  <si>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</si>
  <si>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</si>
  <si>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</si>
  <si>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</si>
  <si>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</si>
  <si>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</si>
  <si>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</si>
  <si>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</si>
  <si>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</si>
  <si>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</si>
  <si>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</si>
  <si>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</si>
  <si>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</si>
  <si>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</si>
  <si>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</si>
  <si>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</si>
  <si>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</si>
  <si>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</si>
  <si>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</si>
  <si>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</si>
  <si>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</si>
  <si>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</si>
  <si>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</si>
  <si>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</si>
  <si>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</si>
  <si>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</si>
  <si>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</si>
  <si>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</si>
  <si>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</si>
  <si>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</si>
  <si>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</si>
  <si>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</si>
  <si>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</si>
  <si>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</si>
  <si>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</si>
  <si>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</si>
  <si>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</si>
  <si>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</si>
  <si>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</si>
  <si>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</si>
  <si>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</si>
  <si>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</si>
  <si>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</si>
  <si>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</si>
  <si>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</si>
  <si>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</si>
  <si>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</si>
  <si>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</si>
  <si>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</si>
  <si>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</si>
  <si>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</si>
  <si>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</si>
  <si>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</si>
  <si>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</si>
  <si>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</si>
  <si>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</si>
  <si>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</si>
  <si>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</si>
  <si>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</si>
  <si>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</si>
  <si>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</si>
  <si>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</si>
  <si>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</si>
  <si>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</si>
  <si>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</si>
  <si>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</si>
  <si>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</si>
  <si>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</si>
  <si>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</si>
  <si>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</si>
  <si>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</si>
  <si>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</si>
  <si>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</si>
  <si>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</si>
  <si>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</si>
  <si>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</si>
  <si>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</si>
  <si>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</si>
  <si>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</si>
  <si>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</si>
  <si>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</si>
  <si>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</si>
  <si>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</si>
  <si>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</si>
  <si>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</si>
  <si>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</si>
  <si>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</si>
  <si>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</si>
  <si>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</si>
  <si>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</si>
  <si>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</si>
  <si>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</si>
  <si>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</si>
  <si>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</si>
  <si>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</si>
  <si>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</si>
  <si>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</si>
  <si>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</si>
  <si>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</si>
  <si>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</si>
  <si>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</si>
  <si>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</si>
  <si>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</si>
  <si>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</si>
  <si>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</si>
  <si>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</si>
  <si>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</si>
  <si>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</si>
  <si>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</si>
  <si>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</si>
  <si>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</si>
  <si>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</si>
  <si>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</si>
  <si>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</si>
  <si>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</si>
  <si>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</si>
  <si>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</si>
  <si>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</si>
  <si>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</si>
  <si>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</si>
  <si>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</si>
  <si>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</si>
  <si>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</si>
  <si>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</si>
  <si>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</si>
  <si>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</si>
  <si>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</si>
  <si>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</si>
  <si>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</si>
  <si>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</si>
  <si>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</si>
  <si>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</si>
  <si>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</si>
  <si>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</si>
  <si>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</si>
  <si>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</si>
  <si>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</si>
  <si>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</si>
  <si>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</si>
  <si>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</si>
  <si>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</si>
  <si>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</si>
  <si>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</si>
  <si>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</si>
  <si>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</si>
  <si>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</si>
  <si>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</si>
  <si>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</si>
  <si>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</si>
  <si>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</si>
  <si>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</si>
  <si>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</si>
  <si>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</si>
  <si>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</si>
  <si>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</si>
  <si>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</si>
  <si>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</si>
  <si>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</si>
  <si>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</si>
  <si>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</si>
  <si>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</si>
  <si>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</si>
  <si>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</si>
  <si>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</si>
  <si>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</si>
  <si>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</si>
  <si>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</si>
  <si>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</si>
  <si>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</si>
  <si>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</si>
  <si>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</si>
  <si>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</si>
  <si>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</si>
  <si>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</si>
  <si>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</si>
  <si>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</si>
  <si>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</si>
  <si>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</si>
  <si>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</si>
  <si>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</si>
  <si>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</si>
  <si>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</si>
  <si>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</si>
  <si>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</si>
  <si>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</si>
  <si>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</si>
  <si>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</si>
  <si>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</si>
  <si>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</si>
  <si>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</si>
  <si>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</si>
  <si>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</si>
  <si>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</si>
  <si>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</si>
  <si>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</si>
  <si>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</si>
  <si>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</si>
  <si>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</si>
  <si>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</si>
  <si>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</si>
  <si>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</si>
  <si>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</si>
  <si>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</si>
  <si>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</si>
  <si>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</si>
  <si>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</si>
  <si>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</si>
  <si>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</si>
  <si>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</si>
  <si>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</si>
  <si>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</si>
  <si>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</si>
  <si>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</si>
  <si>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</si>
  <si>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</si>
  <si>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</si>
  <si>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</si>
  <si>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</si>
  <si>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</si>
  <si>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</si>
  <si>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</si>
  <si>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</si>
  <si>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</si>
  <si>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</si>
  <si>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</si>
  <si>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</si>
  <si>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</si>
  <si>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</si>
  <si>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</si>
  <si>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</si>
  <si>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</si>
  <si>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</si>
  <si>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</si>
  <si>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</si>
  <si>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</si>
  <si>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</si>
  <si>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</si>
  <si>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</si>
  <si>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</si>
  <si>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</si>
  <si>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</si>
  <si>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</si>
  <si>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</si>
  <si>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</si>
  <si>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</si>
  <si>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</si>
  <si>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</si>
  <si>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</si>
  <si>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</si>
  <si>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</si>
  <si>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</si>
  <si>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</si>
  <si>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</si>
  <si>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</si>
  <si>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</si>
  <si>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</si>
  <si>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</si>
  <si>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</si>
  <si>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</si>
  <si>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</si>
  <si>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</si>
  <si>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</si>
  <si>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</si>
  <si>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</si>
  <si>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</si>
  <si>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</si>
  <si>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</si>
  <si>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</si>
  <si>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</si>
  <si>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</si>
  <si>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</si>
  <si>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</si>
  <si>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</si>
  <si>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</si>
  <si>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</si>
  <si>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</si>
  <si>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</si>
  <si>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</si>
  <si>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</si>
  <si>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</si>
  <si>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</si>
  <si>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</si>
  <si>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</si>
  <si>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</si>
  <si>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</si>
  <si>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</si>
  <si>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</si>
  <si>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</si>
  <si>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</si>
  <si>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</si>
  <si>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</si>
  <si>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</si>
  <si>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</si>
  <si>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</si>
  <si>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</si>
  <si>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</si>
  <si>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</si>
  <si>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</si>
  <si>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</si>
  <si>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</si>
  <si>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</si>
  <si>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</si>
  <si>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</si>
  <si>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</si>
  <si>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</si>
  <si>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</si>
  <si>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</si>
  <si>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</si>
  <si>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</si>
  <si>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</si>
  <si>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</si>
  <si>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</si>
  <si>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</si>
  <si>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</si>
  <si>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</si>
  <si>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</si>
  <si>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</si>
  <si>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</si>
  <si>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</si>
  <si>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</si>
  <si>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</si>
  <si>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</si>
  <si>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</si>
  <si>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</si>
  <si>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</si>
  <si>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</si>
  <si>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</si>
  <si>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</si>
  <si>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</si>
  <si>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</si>
  <si>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</si>
  <si>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</si>
  <si>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</si>
  <si>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</si>
  <si>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</si>
  <si>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</si>
  <si>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</si>
  <si>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</si>
  <si>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</si>
  <si>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</si>
  <si>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</si>
  <si>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</si>
  <si>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</si>
  <si>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</si>
  <si>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</si>
  <si>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</si>
  <si>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</si>
  <si>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</si>
  <si>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</si>
  <si>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</si>
  <si>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</si>
  <si>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</si>
  <si>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</si>
  <si>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</si>
  <si>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</si>
  <si>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</si>
  <si>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</si>
  <si>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</si>
  <si>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</si>
  <si>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</si>
  <si>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</si>
  <si>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</si>
  <si>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</si>
  <si>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</si>
  <si>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</si>
  <si>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</si>
  <si>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</si>
  <si>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</si>
  <si>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</si>
  <si>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</si>
  <si>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</si>
  <si>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</si>
  <si>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</si>
  <si>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</si>
  <si>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</si>
  <si>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</si>
  <si>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</si>
  <si>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</si>
  <si>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</si>
  <si>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</si>
  <si>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</si>
  <si>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</si>
  <si>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</si>
  <si>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</si>
  <si>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</si>
  <si>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</si>
  <si>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</si>
  <si>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</si>
  <si>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</si>
  <si>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</si>
  <si>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</si>
  <si>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</si>
  <si>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</si>
  <si>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</si>
  <si>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</si>
  <si>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</si>
  <si>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</si>
  <si>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</si>
  <si>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</si>
  <si>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</si>
  <si>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</si>
  <si>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</si>
  <si>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</si>
  <si>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</si>
  <si>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</si>
  <si>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</si>
  <si>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</si>
  <si>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</si>
  <si>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</si>
  <si>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</si>
  <si>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</si>
  <si>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</si>
  <si>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</si>
  <si>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</si>
  <si>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</si>
  <si>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</si>
  <si>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</si>
  <si>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</si>
  <si>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</si>
  <si>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</si>
  <si>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</si>
  <si>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</si>
  <si>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</si>
  <si>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</si>
  <si>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</si>
  <si>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</si>
  <si>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</si>
  <si>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</si>
  <si>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</si>
  <si>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</si>
  <si>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</si>
  <si>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</si>
  <si>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</si>
  <si>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</si>
  <si>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</si>
  <si>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</si>
  <si>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</si>
  <si>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</si>
  <si>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</si>
  <si>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</si>
  <si>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</si>
  <si>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</si>
  <si>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</si>
  <si>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</si>
  <si>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</si>
  <si>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</si>
  <si>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</si>
  <si>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</si>
  <si>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</si>
  <si>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</si>
  <si>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</si>
  <si>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</si>
  <si>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</si>
  <si>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</si>
  <si>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</si>
  <si>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</si>
  <si>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</si>
  <si>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</si>
  <si>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</si>
  <si>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</si>
  <si>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</si>
  <si>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</si>
  <si>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</si>
  <si>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</si>
  <si>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</si>
  <si>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</si>
  <si>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</si>
  <si>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</si>
  <si>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</si>
  <si>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</si>
  <si>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</si>
  <si>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</si>
  <si>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</si>
  <si>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</si>
  <si>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</si>
  <si>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</si>
  <si>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</si>
  <si>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</si>
  <si>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</si>
  <si>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</si>
  <si>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</si>
  <si>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</si>
  <si>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</si>
  <si>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</si>
  <si>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</si>
  <si>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</si>
  <si>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</si>
  <si>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</si>
  <si>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</si>
  <si>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</si>
  <si>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</si>
  <si>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</si>
  <si>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</si>
  <si>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</si>
  <si>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</si>
  <si>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</si>
  <si>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</si>
  <si>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</si>
  <si>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</si>
  <si>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</si>
  <si>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</si>
  <si>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</si>
  <si>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</si>
  <si>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</si>
  <si>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</si>
  <si>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</si>
  <si>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</si>
  <si>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</si>
  <si>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</si>
  <si>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</si>
  <si>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</si>
  <si>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</si>
  <si>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</si>
  <si>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</si>
  <si>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</si>
  <si>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</si>
  <si>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</si>
  <si>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</si>
  <si>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</si>
  <si>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</si>
  <si>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</si>
  <si>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</si>
  <si>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</si>
  <si>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</si>
  <si>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</si>
  <si>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</si>
  <si>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</si>
  <si>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</si>
  <si>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</si>
  <si>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</si>
  <si>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</si>
  <si>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</si>
  <si>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</si>
  <si>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</si>
  <si>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</si>
  <si>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</si>
  <si>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</si>
  <si>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</si>
  <si>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</si>
  <si>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</si>
  <si>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</si>
  <si>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</si>
  <si>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</si>
  <si>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</si>
  <si>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</si>
  <si>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</si>
  <si>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</si>
  <si>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</si>
  <si>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</si>
  <si>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</si>
  <si>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</si>
  <si>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</si>
  <si>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</si>
  <si>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</si>
  <si>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</si>
  <si>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</si>
  <si>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</si>
  <si>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</si>
  <si>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</si>
  <si>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</si>
  <si>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</si>
  <si>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</si>
  <si>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</si>
  <si>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</si>
  <si>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</si>
  <si>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</si>
  <si>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</si>
  <si>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</si>
  <si>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</si>
  <si>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</si>
  <si>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</si>
  <si>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</si>
  <si>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</si>
  <si>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</si>
  <si>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</si>
  <si>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</si>
  <si>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</si>
  <si>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</si>
  <si>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</si>
  <si>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</si>
  <si>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</si>
  <si>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</si>
  <si>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</si>
  <si>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</si>
  <si>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</si>
  <si>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</si>
  <si>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</si>
  <si>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</si>
  <si>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</si>
  <si>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</si>
  <si>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</si>
  <si>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</si>
  <si>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</si>
  <si>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</si>
  <si>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</si>
  <si>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</si>
  <si>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</si>
  <si>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</si>
  <si>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</si>
  <si>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</si>
  <si>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</si>
  <si>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</si>
  <si>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</si>
  <si>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</si>
  <si>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</si>
  <si>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</si>
  <si>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</si>
  <si>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</si>
  <si>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</si>
  <si>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</si>
  <si>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</si>
  <si>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</si>
  <si>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</si>
  <si>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</si>
  <si>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</si>
  <si>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</si>
  <si>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</si>
  <si>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</si>
  <si>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</si>
  <si>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</si>
  <si>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</si>
  <si>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</si>
  <si>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</si>
  <si>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</si>
  <si>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</si>
  <si>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</si>
  <si>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</si>
  <si>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</si>
  <si>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</si>
  <si>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</si>
  <si>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</si>
  <si>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</si>
  <si>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</si>
  <si>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</si>
  <si>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</si>
  <si>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</si>
  <si>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</si>
  <si>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</si>
  <si>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</si>
  <si>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</si>
  <si>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</si>
  <si>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</si>
  <si>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</si>
  <si>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</si>
  <si>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</si>
  <si>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</si>
  <si>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</si>
  <si>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</si>
  <si>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</si>
  <si>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</si>
  <si>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</si>
  <si>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</si>
  <si>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</si>
  <si>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</si>
  <si>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</si>
  <si>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</si>
  <si>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</si>
  <si>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</si>
  <si>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</si>
  <si>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</si>
  <si>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</si>
  <si>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</si>
  <si>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</si>
  <si>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</si>
  <si>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</si>
  <si>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</si>
  <si>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</si>
  <si>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</si>
  <si>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</si>
  <si>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</si>
  <si>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</si>
  <si>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</si>
  <si>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</si>
  <si>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</si>
  <si>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</si>
  <si>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</si>
  <si>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</si>
  <si>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</si>
  <si>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</si>
  <si>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</si>
  <si>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</si>
  <si>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</si>
  <si>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</si>
  <si>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</si>
  <si>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</si>
  <si>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</si>
  <si>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</si>
  <si>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</si>
  <si>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</si>
  <si>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</si>
  <si>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</si>
  <si>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</si>
  <si>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</si>
  <si>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</si>
  <si>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</si>
  <si>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</si>
  <si>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</si>
  <si>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</si>
  <si>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</si>
  <si>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</si>
  <si>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</si>
  <si>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</si>
  <si>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</si>
  <si>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</si>
  <si>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</si>
  <si>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</si>
  <si>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</si>
  <si>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</si>
  <si>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</si>
  <si>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</si>
  <si>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</si>
  <si>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</si>
  <si>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</si>
  <si>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</si>
  <si>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</si>
  <si>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</si>
  <si>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</si>
  <si>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</si>
  <si>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</si>
  <si>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</si>
  <si>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</si>
  <si>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</si>
  <si>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</si>
  <si>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</si>
  <si>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</si>
  <si>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</si>
  <si>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</si>
  <si>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</si>
  <si>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</si>
  <si>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</si>
  <si>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</si>
  <si>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</si>
  <si>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</si>
  <si>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</si>
  <si>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</si>
  <si>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</si>
  <si>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</si>
  <si>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</si>
  <si>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</si>
  <si>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</si>
  <si>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</si>
  <si>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</si>
  <si>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</si>
  <si>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</si>
  <si>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</si>
  <si>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</si>
  <si>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</si>
  <si>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</si>
  <si>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</si>
  <si>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</si>
  <si>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</si>
  <si>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</si>
  <si>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</si>
  <si>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</si>
  <si>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</si>
  <si>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</si>
  <si>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</si>
  <si>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</si>
  <si>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</si>
  <si>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</si>
  <si>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</si>
  <si>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</si>
  <si>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</si>
  <si>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</si>
  <si>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</si>
  <si>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</si>
  <si>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</si>
  <si>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</si>
  <si>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</si>
  <si>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</si>
  <si>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</si>
  <si>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</si>
  <si>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</si>
  <si>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</si>
  <si>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</si>
  <si>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</si>
  <si>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</si>
  <si>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</si>
  <si>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</si>
  <si>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</si>
  <si>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</si>
  <si>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</si>
  <si>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</si>
  <si>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</si>
  <si>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</si>
  <si>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</si>
  <si>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</si>
  <si>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</si>
  <si>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</si>
  <si>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</si>
  <si>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</si>
  <si>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</si>
  <si>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</si>
  <si>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</si>
  <si>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</si>
  <si>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</si>
  <si>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</si>
  <si>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</si>
  <si>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</si>
  <si>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</si>
  <si>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</si>
  <si>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</si>
  <si>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</si>
  <si>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</si>
  <si>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</si>
  <si>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</si>
  <si>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</si>
  <si>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</si>
  <si>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</si>
  <si>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</si>
  <si>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</si>
  <si>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</si>
  <si>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</si>
  <si>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</si>
  <si>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</si>
  <si>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</si>
  <si>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</si>
  <si>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</si>
  <si>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</si>
  <si>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</si>
  <si>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</si>
  <si>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</si>
  <si>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</si>
  <si>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</si>
  <si>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</si>
  <si>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</si>
  <si>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</si>
  <si>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</si>
  <si>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</si>
  <si>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</si>
  <si>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</si>
  <si>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</si>
  <si>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</si>
  <si>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</si>
  <si>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</si>
  <si>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</si>
  <si>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</si>
  <si>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</si>
  <si>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</si>
  <si>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</si>
  <si>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</si>
  <si>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</si>
  <si>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</si>
  <si>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</si>
  <si>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</si>
  <si>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</si>
  <si>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</si>
  <si>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</si>
  <si>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</si>
  <si>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</si>
  <si>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</si>
  <si>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</si>
  <si>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</si>
  <si>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</si>
  <si>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</si>
  <si>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</si>
  <si>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</si>
  <si>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</si>
  <si>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</si>
  <si>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</si>
  <si>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</si>
  <si>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</si>
  <si>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</si>
  <si>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</si>
  <si>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</si>
  <si>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</si>
  <si>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</si>
  <si>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</si>
  <si>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</si>
  <si>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</si>
  <si>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</si>
  <si>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</si>
  <si>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</si>
  <si>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</si>
  <si>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</si>
  <si>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</si>
  <si>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</si>
  <si>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</si>
  <si>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</si>
  <si>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</si>
  <si>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</si>
  <si>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</si>
  <si>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</si>
  <si>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</si>
  <si>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</si>
  <si>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</si>
  <si>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</si>
  <si>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</si>
  <si>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</si>
  <si>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</si>
  <si>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</si>
  <si>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</si>
  <si>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</si>
  <si>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</si>
  <si>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</si>
  <si>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</si>
  <si>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</si>
  <si>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</si>
  <si>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</si>
  <si>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</si>
  <si>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</si>
  <si>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</si>
  <si>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</si>
  <si>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</si>
  <si>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</si>
  <si>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</si>
  <si>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</si>
  <si>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</si>
  <si>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</si>
  <si>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</si>
  <si>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</si>
  <si>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</si>
  <si>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</si>
  <si>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</si>
  <si>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</si>
  <si>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</si>
  <si>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</si>
  <si>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</si>
  <si>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</si>
  <si>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</si>
  <si>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</si>
  <si>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</si>
  <si>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</si>
  <si>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</si>
  <si>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</si>
  <si>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</si>
  <si>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</si>
  <si>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</si>
  <si>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</si>
  <si>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</si>
  <si>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</si>
  <si>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</si>
  <si>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</si>
  <si>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</si>
  <si>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</si>
  <si>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</si>
  <si>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</si>
  <si>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</si>
  <si>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</si>
  <si>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</si>
  <si>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</si>
  <si>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</si>
  <si>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</si>
  <si>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</si>
  <si>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</si>
  <si>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</si>
  <si>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</si>
  <si>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</si>
  <si>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</si>
  <si>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</si>
  <si>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</si>
  <si>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</si>
  <si>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</si>
  <si>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</si>
  <si>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</si>
  <si>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</si>
  <si>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</si>
  <si>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</si>
  <si>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</si>
  <si>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</si>
  <si>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</si>
  <si>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</si>
  <si>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</si>
  <si>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</si>
  <si>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</si>
  <si>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</si>
  <si>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</si>
  <si>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</si>
  <si>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</si>
  <si>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</si>
  <si>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</si>
  <si>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</si>
  <si>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</si>
  <si>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</si>
  <si>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</si>
  <si>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</si>
  <si>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</si>
  <si>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</si>
  <si>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</si>
  <si>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</si>
  <si>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</si>
  <si>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</si>
  <si>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</si>
  <si>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</si>
  <si>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</si>
  <si>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</si>
  <si>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</si>
  <si>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</si>
  <si>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</si>
  <si>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</si>
  <si>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</si>
  <si>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</si>
  <si>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</si>
  <si>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</si>
  <si>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</si>
  <si>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</si>
  <si>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</si>
  <si>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</si>
  <si>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</si>
  <si>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</si>
  <si>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</si>
  <si>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</si>
  <si>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</si>
  <si>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</si>
  <si>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</si>
  <si>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</si>
  <si>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</si>
  <si>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</si>
  <si>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</si>
  <si>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</si>
  <si>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</si>
  <si>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</si>
  <si>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</si>
  <si>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</si>
  <si>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</si>
  <si>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</si>
  <si>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</si>
  <si>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</si>
  <si>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</si>
  <si>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</si>
  <si>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</si>
  <si>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</si>
  <si>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</si>
  <si>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</si>
  <si>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</si>
  <si>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</si>
  <si>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</si>
  <si>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</si>
  <si>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</si>
  <si>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</si>
  <si>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</si>
  <si>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</si>
  <si>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</si>
  <si>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</si>
  <si>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</si>
  <si>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</si>
  <si>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</si>
  <si>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</si>
  <si>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</si>
  <si>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</si>
  <si>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</si>
  <si>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</si>
  <si>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</si>
  <si>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</si>
  <si>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</si>
  <si>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</si>
  <si>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</si>
  <si>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</si>
  <si>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</si>
  <si>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</si>
  <si>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</si>
  <si>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</si>
  <si>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</si>
  <si>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</si>
  <si>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</si>
  <si>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</si>
  <si>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</si>
  <si>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</si>
  <si>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</si>
  <si>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</si>
  <si>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</si>
  <si>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</si>
  <si>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</si>
  <si>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</si>
  <si>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</si>
  <si>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</si>
  <si>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</si>
  <si>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</si>
  <si>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</si>
  <si>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</si>
  <si>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</si>
  <si>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</si>
  <si>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</si>
  <si>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</si>
  <si>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</si>
  <si>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</si>
  <si>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</si>
  <si>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</si>
  <si>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</si>
  <si>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</si>
  <si>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</si>
  <si>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</si>
  <si>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</si>
  <si>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</si>
  <si>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</si>
  <si>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</si>
  <si>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</si>
  <si>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</si>
  <si>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</si>
  <si>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</si>
  <si>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</si>
  <si>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</si>
  <si>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</si>
  <si>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</si>
  <si>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</si>
  <si>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</si>
  <si>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</si>
  <si>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</si>
  <si>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</si>
  <si>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</si>
  <si>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</si>
  <si>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</si>
  <si>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</si>
  <si>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</si>
  <si>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</si>
  <si>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</si>
  <si>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</si>
  <si>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</si>
  <si>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</si>
  <si>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</si>
  <si>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</si>
  <si>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</si>
  <si>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</si>
  <si>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</si>
  <si>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</si>
  <si>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</si>
  <si>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</si>
  <si>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</si>
  <si>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</si>
  <si>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</si>
  <si>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</si>
  <si>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</si>
  <si>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</si>
  <si>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</si>
  <si>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</si>
  <si>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</si>
  <si>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</si>
  <si>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</si>
  <si>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</si>
  <si>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</si>
  <si>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</si>
  <si>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</si>
  <si>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</si>
  <si>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</si>
  <si>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</si>
  <si>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</si>
  <si>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</si>
  <si>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</si>
  <si>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</si>
  <si>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</si>
  <si>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</si>
  <si>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</si>
  <si>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</si>
  <si>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</si>
  <si>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</si>
  <si>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</si>
  <si>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</si>
  <si>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</si>
  <si>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</si>
  <si>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</si>
  <si>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</si>
  <si>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</si>
  <si>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</si>
  <si>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</si>
  <si>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</si>
  <si>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</si>
  <si>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</si>
  <si>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</si>
  <si>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</si>
  <si>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</si>
  <si>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</si>
  <si>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</si>
  <si>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</si>
  <si>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</si>
  <si>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</si>
  <si>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</si>
  <si>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</si>
  <si>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</si>
  <si>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</si>
  <si>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</si>
  <si>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</si>
  <si>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</si>
  <si>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</si>
  <si>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</si>
  <si>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</si>
  <si>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</si>
  <si>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</si>
  <si>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</si>
  <si>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</si>
  <si>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</si>
  <si>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</si>
  <si>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</si>
  <si>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</si>
  <si>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</si>
  <si>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</si>
  <si>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</si>
  <si>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</si>
  <si>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</si>
  <si>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</si>
  <si>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</si>
  <si>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</si>
  <si>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</si>
  <si>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</si>
  <si>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</si>
  <si>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</si>
  <si>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</si>
  <si>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</si>
  <si>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</si>
  <si>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</si>
  <si>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</si>
  <si>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</si>
  <si>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</si>
  <si>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</si>
  <si>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</si>
  <si>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</si>
  <si>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</si>
  <si>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</si>
  <si>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</si>
  <si>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</si>
  <si>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</si>
  <si>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</si>
  <si>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</si>
  <si>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</si>
  <si>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</si>
  <si>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</si>
  <si>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</si>
  <si>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</si>
  <si>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</si>
  <si>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</si>
  <si>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</si>
  <si>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</si>
  <si>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</si>
  <si>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</si>
  <si>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</si>
  <si>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</si>
  <si>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</si>
  <si>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</si>
  <si>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</si>
  <si>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</si>
  <si>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</si>
  <si>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</si>
  <si>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</si>
  <si>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</si>
  <si>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</si>
  <si>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</si>
  <si>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</si>
  <si>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</si>
  <si>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</si>
  <si>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</si>
  <si>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</si>
  <si>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</si>
  <si>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</si>
  <si>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</si>
  <si>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</si>
  <si>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</si>
  <si>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</si>
  <si>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</si>
  <si>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</si>
  <si>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</si>
  <si>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</si>
  <si>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</si>
  <si>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</si>
  <si>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</si>
  <si>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</si>
  <si>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</si>
  <si>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</si>
  <si>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</si>
  <si>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</si>
  <si>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</si>
  <si>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</si>
  <si>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</si>
  <si>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</si>
  <si>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</si>
  <si>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</si>
  <si>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</si>
  <si>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</si>
  <si>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</si>
  <si>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</si>
  <si>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</si>
  <si>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</si>
  <si>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</si>
  <si>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</si>
  <si>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</si>
  <si>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</si>
  <si>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</si>
  <si>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</si>
  <si>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</si>
  <si>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</si>
  <si>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</si>
  <si>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</si>
  <si>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</si>
  <si>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</si>
  <si>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</si>
  <si>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</si>
  <si>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</si>
  <si>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</si>
  <si>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</si>
  <si>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</si>
  <si>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</si>
  <si>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</si>
  <si>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</si>
  <si>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</si>
  <si>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</si>
  <si>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</si>
  <si>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</si>
  <si>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</si>
  <si>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</si>
  <si>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</si>
  <si>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</si>
  <si>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</si>
  <si>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</si>
  <si>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</si>
  <si>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</si>
  <si>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</si>
  <si>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</si>
  <si>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</si>
  <si>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</si>
  <si>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</si>
  <si>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</si>
  <si>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</si>
  <si>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</si>
  <si>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</si>
  <si>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</si>
  <si>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</si>
  <si>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</si>
  <si>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</si>
  <si>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</si>
  <si>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</si>
  <si>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</si>
  <si>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</si>
  <si>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</si>
  <si>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</si>
  <si>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</si>
  <si>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</si>
  <si>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</si>
  <si>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</si>
  <si>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</si>
  <si>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</si>
  <si>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</si>
  <si>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</si>
  <si>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</si>
  <si>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</si>
  <si>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</si>
  <si>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</si>
  <si>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</si>
  <si>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</si>
  <si>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</si>
  <si>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</si>
  <si>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</si>
  <si>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</si>
  <si>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</si>
  <si>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</si>
  <si>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</si>
  <si>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</si>
  <si>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</si>
  <si>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</si>
  <si>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</si>
  <si>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</si>
  <si>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</si>
  <si>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</si>
  <si>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</si>
  <si>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</si>
  <si>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</si>
  <si>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</si>
  <si>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</si>
  <si>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</si>
  <si>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</si>
  <si>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</si>
  <si>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</si>
  <si>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</si>
  <si>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</si>
  <si>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</si>
  <si>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</si>
  <si>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</si>
  <si>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</si>
  <si>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</si>
  <si>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</si>
  <si>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</si>
  <si>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</si>
  <si>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</si>
  <si>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</si>
  <si>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</si>
  <si>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</si>
  <si>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</si>
  <si>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</si>
  <si>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</si>
  <si>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</si>
  <si>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</si>
  <si>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</si>
  <si>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</si>
  <si>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</si>
  <si>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</si>
  <si>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</si>
  <si>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</si>
  <si>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</si>
  <si>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</si>
  <si>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</si>
  <si>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</si>
  <si>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</si>
  <si>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</si>
  <si>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</si>
  <si>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</si>
  <si>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</si>
  <si>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</si>
  <si>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</si>
  <si>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</si>
  <si>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</si>
  <si>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</si>
  <si>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</si>
  <si>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</si>
  <si>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</si>
  <si>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</si>
  <si>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</si>
  <si>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</si>
  <si>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</si>
  <si>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</si>
  <si>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</si>
  <si>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</si>
  <si>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</si>
  <si>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</si>
  <si>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</si>
  <si>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</si>
  <si>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</si>
  <si>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</si>
  <si>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</si>
  <si>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</si>
  <si>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</si>
  <si>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</si>
  <si>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</si>
  <si>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</si>
  <si>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</si>
  <si>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</si>
  <si>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</si>
  <si>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</si>
  <si>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</si>
  <si>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</si>
  <si>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</si>
  <si>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</si>
  <si>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</si>
  <si>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</si>
  <si>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</si>
  <si>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</si>
  <si>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</si>
  <si>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</si>
  <si>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</si>
  <si>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</si>
  <si>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</si>
  <si>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</si>
  <si>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</si>
  <si>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</si>
  <si>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</si>
  <si>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</si>
  <si>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</si>
  <si>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</si>
  <si>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</si>
  <si>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</si>
  <si>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</si>
  <si>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</si>
  <si>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</si>
  <si>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</si>
  <si>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</si>
  <si>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</si>
  <si>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</si>
  <si>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</si>
  <si>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</si>
  <si>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</si>
  <si>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</si>
  <si>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</si>
  <si>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</si>
  <si>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</si>
  <si>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</si>
  <si>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</si>
  <si>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</si>
  <si>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</si>
  <si>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</si>
  <si>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</si>
  <si>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</si>
  <si>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</si>
  <si>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</si>
  <si>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</si>
  <si>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</si>
  <si>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</si>
  <si>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</si>
  <si>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</si>
  <si>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</si>
  <si>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</si>
  <si>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</si>
  <si>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</si>
  <si>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</si>
  <si>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</si>
  <si>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</si>
  <si>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</si>
  <si>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</si>
  <si>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</si>
  <si>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</si>
  <si>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</si>
  <si>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</si>
  <si>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</si>
  <si>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</si>
  <si>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</si>
  <si>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</si>
  <si>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</si>
  <si>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</si>
  <si>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</si>
  <si>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</si>
  <si>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</si>
  <si>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</si>
  <si>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</si>
  <si>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</si>
  <si>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</si>
  <si>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</si>
  <si>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</si>
  <si>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</si>
  <si>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</si>
  <si>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</si>
  <si>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</si>
  <si>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</si>
  <si>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</si>
  <si>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</si>
  <si>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</si>
  <si>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</si>
  <si>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</si>
  <si>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</si>
  <si>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</si>
  <si>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</si>
  <si>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</si>
  <si>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</si>
  <si>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</si>
  <si>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</si>
  <si>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</si>
  <si>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</si>
  <si>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</si>
  <si>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</si>
  <si>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</si>
  <si>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</si>
  <si>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</si>
  <si>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</si>
  <si>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</si>
  <si>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</si>
  <si>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</si>
  <si>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</si>
  <si>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</si>
  <si>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</si>
  <si>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</si>
  <si>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</si>
  <si>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</si>
  <si>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</si>
  <si>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</si>
  <si>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</si>
  <si>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</si>
  <si>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</si>
  <si>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</si>
  <si>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</si>
  <si>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</si>
  <si>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</si>
  <si>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</si>
  <si>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</si>
  <si>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</si>
  <si>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</si>
  <si>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</si>
  <si>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</si>
  <si>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</si>
  <si>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</si>
  <si>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</si>
  <si>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</si>
  <si>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</si>
  <si>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</si>
  <si>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</si>
  <si>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</si>
  <si>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</si>
  <si>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</si>
  <si>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</si>
  <si>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</si>
  <si>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</si>
  <si>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</si>
  <si>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</si>
  <si>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</si>
  <si>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</si>
  <si>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</si>
  <si>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</si>
  <si>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</si>
  <si>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</si>
  <si>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</si>
  <si>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</si>
  <si>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</si>
  <si>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</si>
  <si>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</si>
  <si>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</si>
  <si>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</si>
  <si>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</si>
  <si>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</si>
  <si>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</si>
  <si>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</si>
  <si>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</si>
  <si>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</si>
  <si>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</si>
  <si>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</si>
  <si>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</si>
  <si>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</si>
  <si>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</si>
  <si>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</si>
  <si>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</si>
  <si>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</si>
  <si>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</si>
  <si>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</si>
  <si>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</si>
  <si>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</si>
  <si>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</si>
  <si>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</si>
  <si>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</si>
  <si>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</si>
  <si>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</si>
  <si>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</si>
  <si>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</si>
  <si>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</si>
  <si>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</si>
  <si>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</si>
  <si>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</si>
  <si>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</si>
  <si>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</si>
  <si>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</si>
  <si>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</si>
  <si>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</si>
  <si>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</si>
  <si>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</si>
  <si>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</si>
  <si>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</si>
  <si>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</si>
  <si>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</si>
  <si>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</si>
  <si>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</si>
  <si>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</si>
  <si>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</si>
  <si>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</si>
  <si>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</si>
  <si>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</si>
  <si>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</si>
  <si>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</si>
  <si>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</si>
  <si>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</si>
  <si>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</si>
  <si>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</si>
  <si>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</si>
  <si>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</si>
  <si>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</si>
  <si>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</si>
  <si>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</si>
  <si>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</si>
  <si>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</si>
  <si>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</si>
  <si>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</si>
  <si>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</si>
  <si>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</si>
  <si>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</si>
  <si>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</si>
  <si>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</si>
  <si>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</si>
  <si>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</si>
  <si>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</si>
  <si>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</si>
  <si>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</si>
  <si>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</si>
  <si>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</si>
  <si>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</si>
  <si>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</si>
  <si>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</si>
  <si>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</si>
  <si>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</si>
  <si>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</si>
  <si>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</si>
  <si>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</si>
  <si>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</si>
  <si>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</si>
  <si>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</si>
  <si>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</si>
  <si>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</si>
  <si>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</si>
  <si>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</si>
  <si>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</si>
  <si>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</si>
  <si>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</si>
  <si>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</si>
  <si>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</si>
  <si>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</si>
  <si>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</si>
  <si>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</si>
  <si>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</si>
  <si>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</si>
  <si>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</si>
  <si>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</si>
  <si>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</si>
  <si>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</si>
  <si>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</si>
  <si>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</si>
  <si>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</si>
  <si>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</si>
  <si>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</si>
  <si>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</si>
  <si>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</si>
  <si>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</si>
  <si>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</si>
  <si>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</si>
  <si>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</si>
  <si>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</si>
  <si>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</si>
  <si>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</si>
  <si>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</si>
  <si>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</si>
  <si>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</si>
  <si>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</si>
  <si>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</si>
  <si>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</si>
  <si>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</si>
  <si>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</si>
  <si>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</si>
  <si>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</si>
  <si>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</si>
  <si>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</si>
  <si>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</si>
  <si>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</si>
  <si>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</si>
  <si>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</si>
  <si>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</si>
  <si>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</si>
  <si>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</si>
  <si>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</si>
  <si>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</si>
  <si>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</si>
  <si>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</si>
  <si>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</si>
  <si>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</si>
  <si>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</si>
  <si>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</si>
  <si>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</si>
  <si>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</si>
  <si>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</si>
  <si>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</si>
  <si>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</si>
  <si>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</si>
  <si>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</si>
  <si>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</si>
  <si>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</si>
  <si>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</si>
  <si>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</si>
  <si>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</si>
  <si>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</si>
  <si>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</si>
  <si>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</si>
  <si>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</si>
  <si>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</si>
  <si>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</si>
  <si>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</si>
  <si>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</si>
  <si>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</si>
  <si>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</si>
  <si>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</si>
  <si>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</si>
  <si>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</si>
  <si>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</si>
  <si>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</si>
  <si>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</si>
  <si>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</si>
  <si>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</si>
  <si>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</si>
  <si>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</si>
  <si>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</si>
  <si>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</si>
  <si>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</si>
  <si>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</si>
  <si>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</si>
  <si>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</si>
  <si>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</si>
  <si>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</si>
  <si>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</si>
  <si>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</si>
  <si>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</si>
  <si>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</si>
  <si>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</si>
  <si>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</si>
  <si>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</si>
  <si>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</si>
  <si>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</si>
  <si>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</si>
  <si>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</si>
  <si>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</si>
  <si>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</si>
  <si>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</si>
  <si>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</si>
  <si>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</si>
  <si>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</si>
  <si>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</si>
  <si>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</si>
  <si>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</si>
  <si>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</si>
  <si>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</si>
  <si>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</si>
  <si>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</si>
  <si>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</si>
  <si>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</si>
  <si>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</si>
  <si>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</si>
  <si>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</si>
  <si>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</si>
  <si>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</si>
  <si>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</si>
  <si>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</si>
  <si>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</si>
  <si>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</si>
  <si>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</si>
  <si>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</si>
  <si>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</si>
  <si>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</si>
  <si>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</si>
  <si>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</si>
  <si>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</si>
  <si>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</si>
  <si>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</si>
  <si>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</si>
  <si>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</si>
  <si>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</si>
  <si>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</si>
  <si>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</si>
  <si>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</si>
  <si>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</si>
  <si>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</si>
  <si>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</si>
  <si>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</si>
  <si>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</si>
  <si>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</si>
  <si>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</si>
  <si>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</si>
  <si>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</si>
  <si>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</si>
  <si>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</si>
  <si>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</si>
  <si>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</si>
  <si>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</si>
  <si>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</si>
  <si>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</si>
  <si>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</si>
  <si>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</si>
  <si>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</si>
  <si>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</si>
  <si>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</si>
  <si>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</si>
  <si>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</si>
  <si>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</si>
  <si>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</si>
  <si>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</si>
  <si>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</si>
  <si>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</si>
  <si>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</si>
  <si>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</si>
  <si>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</si>
  <si>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</si>
  <si>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</si>
  <si>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</si>
  <si>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</si>
  <si>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</si>
  <si>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</si>
  <si>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</si>
  <si>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</si>
  <si>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</si>
  <si>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</si>
  <si>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</si>
  <si>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</si>
  <si>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</si>
  <si>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</si>
  <si>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</si>
  <si>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</si>
  <si>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</si>
  <si>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</si>
  <si>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</si>
  <si>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</si>
  <si>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</si>
  <si>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</si>
  <si>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</si>
  <si>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</si>
  <si>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</si>
  <si>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</si>
  <si>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</si>
  <si>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</si>
  <si>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</si>
  <si>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</si>
  <si>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</si>
  <si>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</si>
  <si>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</si>
  <si>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</si>
  <si>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</si>
  <si>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</si>
  <si>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</si>
  <si>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</si>
  <si>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</si>
  <si>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</si>
  <si>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</si>
  <si>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</si>
  <si>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</si>
  <si>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</si>
  <si>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</si>
  <si>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</si>
  <si>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</si>
  <si>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</si>
  <si>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</si>
  <si>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</si>
  <si>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</si>
  <si>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</si>
  <si>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</si>
  <si>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</si>
  <si>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</si>
  <si>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</si>
  <si>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</si>
  <si>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</si>
  <si>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</si>
  <si>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</si>
  <si>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</si>
  <si>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</si>
  <si>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</si>
  <si>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</si>
  <si>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</si>
  <si>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</si>
  <si>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</si>
  <si>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</si>
  <si>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</si>
  <si>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</si>
  <si>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</si>
  <si>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</si>
  <si>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</si>
  <si>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</si>
  <si>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</si>
  <si>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</si>
  <si>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</si>
  <si>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</si>
  <si>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</si>
  <si>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</si>
  <si>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</si>
  <si>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</si>
  <si>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</si>
  <si>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</si>
  <si>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</si>
  <si>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</si>
  <si>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</si>
  <si>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</si>
  <si>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</si>
  <si>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</si>
  <si>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</si>
  <si>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</si>
  <si>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</si>
  <si>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</si>
  <si>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</si>
  <si>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</si>
  <si>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</si>
  <si>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</si>
  <si>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</si>
  <si>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</si>
  <si>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</si>
  <si>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</si>
  <si>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</si>
  <si>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</si>
  <si>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</si>
  <si>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</si>
  <si>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</si>
  <si>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</si>
  <si>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</si>
  <si>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</si>
  <si>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</si>
  <si>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</si>
  <si>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</si>
  <si>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</si>
  <si>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</si>
  <si>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</si>
  <si>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</si>
  <si>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</si>
  <si>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</si>
  <si>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</si>
  <si>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</si>
  <si>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</si>
  <si>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</si>
  <si>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</si>
  <si>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</si>
  <si>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</si>
  <si>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</si>
  <si>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</si>
  <si>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</si>
  <si>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</si>
  <si>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</si>
  <si>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</si>
  <si>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</si>
  <si>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</si>
  <si>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</si>
  <si>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</si>
  <si>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</si>
  <si>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</si>
  <si>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</si>
  <si>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</si>
  <si>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</si>
  <si>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</si>
  <si>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</si>
  <si>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</si>
  <si>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</si>
  <si>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</si>
  <si>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</si>
  <si>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</si>
  <si>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</si>
  <si>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</si>
  <si>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</si>
  <si>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</si>
  <si>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</si>
  <si>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</si>
  <si>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</si>
  <si>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</si>
  <si>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</si>
  <si>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</si>
  <si>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</si>
  <si>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</si>
  <si>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</si>
  <si>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</si>
  <si>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</si>
  <si>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</si>
  <si>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</si>
  <si>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</si>
  <si>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</si>
  <si>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</si>
  <si>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</si>
  <si>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</si>
  <si>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</si>
  <si>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</si>
  <si>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</si>
  <si>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</si>
  <si>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</si>
  <si>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</si>
  <si>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</si>
  <si>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</si>
  <si>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</si>
  <si>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</si>
  <si>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</si>
  <si>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</si>
  <si>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</si>
  <si>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</si>
  <si>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</si>
  <si>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</si>
  <si>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</si>
  <si>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</si>
  <si>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</si>
  <si>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</si>
  <si>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</si>
  <si>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</si>
  <si>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</si>
  <si>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</si>
  <si>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</si>
  <si>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</si>
  <si>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</si>
  <si>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</si>
  <si>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</si>
  <si>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</si>
  <si>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</si>
  <si>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</si>
  <si>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</si>
  <si>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</si>
  <si>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</si>
  <si>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</si>
  <si>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</si>
  <si>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</si>
  <si>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</si>
  <si>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</si>
  <si>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</si>
  <si>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</si>
  <si>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</si>
  <si>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</si>
  <si>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</si>
  <si>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</si>
  <si>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</si>
  <si>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</si>
  <si>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</si>
  <si>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</si>
  <si>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</si>
  <si>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</si>
  <si>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</si>
  <si>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</si>
  <si>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</si>
  <si>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</si>
  <si>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</si>
  <si>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</si>
  <si>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</si>
  <si>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</si>
  <si>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</si>
  <si>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</si>
  <si>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</si>
  <si>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</si>
  <si>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</si>
  <si>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</si>
  <si>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</si>
  <si>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</si>
  <si>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</si>
  <si>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</si>
  <si>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</si>
  <si>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</si>
  <si>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</si>
  <si>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</si>
  <si>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</si>
  <si>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</si>
  <si>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</si>
  <si>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</si>
  <si>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</si>
  <si>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</si>
  <si>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</si>
  <si>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</si>
  <si>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</si>
  <si>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</si>
  <si>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</si>
  <si>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</si>
  <si>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</si>
  <si>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</si>
  <si>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</si>
  <si>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</si>
  <si>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</si>
  <si>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</si>
  <si>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</si>
  <si>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</si>
  <si>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</si>
  <si>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</si>
  <si>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</si>
  <si>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</si>
  <si>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</si>
  <si>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</si>
  <si>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</si>
  <si>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</si>
  <si>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</si>
  <si>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</si>
  <si>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</si>
  <si>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</si>
  <si>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</si>
  <si>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</si>
  <si>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</si>
  <si>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</si>
  <si>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</si>
  <si>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</si>
  <si>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</si>
  <si>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</si>
  <si>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</si>
  <si>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</si>
  <si>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</si>
  <si>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</si>
  <si>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</si>
  <si>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</si>
  <si>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</si>
  <si>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</si>
  <si>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</si>
  <si>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</si>
  <si>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</si>
  <si>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</si>
  <si>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</si>
  <si>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</si>
  <si>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</si>
  <si>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</si>
  <si>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</si>
  <si>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</si>
  <si>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</si>
  <si>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</si>
  <si>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</si>
  <si>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</si>
  <si>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</si>
  <si>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</si>
  <si>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</si>
  <si>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</si>
  <si>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</si>
  <si>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</si>
  <si>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</si>
  <si>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</si>
  <si>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</si>
  <si>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</si>
  <si>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</si>
  <si>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</si>
  <si>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</si>
  <si>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</si>
  <si>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</si>
  <si>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</si>
  <si>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</si>
  <si>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</si>
  <si>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</si>
  <si>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</si>
  <si>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</si>
  <si>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</si>
  <si>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</si>
  <si>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</si>
  <si>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</si>
  <si>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</si>
  <si>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</si>
  <si>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</si>
  <si>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</si>
  <si>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</si>
  <si>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</si>
  <si>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</si>
  <si>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</si>
  <si>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</si>
  <si>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</si>
  <si>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</si>
  <si>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</si>
  <si>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</si>
  <si>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</si>
  <si>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</si>
  <si>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</si>
  <si>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</si>
  <si>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</si>
  <si>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</si>
  <si>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</si>
  <si>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</si>
  <si>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</si>
  <si>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</si>
  <si>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</si>
  <si>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</si>
  <si>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</si>
  <si>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</si>
  <si>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</si>
  <si>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</si>
  <si>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</si>
  <si>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</si>
  <si>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</si>
  <si>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</si>
  <si>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</si>
  <si>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</si>
  <si>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</si>
  <si>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</si>
  <si>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</si>
  <si>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</si>
  <si>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</si>
  <si>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</si>
  <si>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</si>
  <si>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</si>
  <si>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</si>
  <si>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</si>
  <si>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</si>
  <si>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</si>
  <si>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</si>
  <si>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</si>
  <si>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</si>
  <si>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</si>
  <si>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</si>
  <si>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</si>
  <si>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</si>
  <si>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</si>
  <si>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</si>
  <si>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</si>
  <si>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</si>
  <si>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</si>
  <si>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</si>
  <si>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</si>
  <si>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</si>
  <si>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</si>
  <si>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</si>
  <si>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</si>
  <si>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</si>
  <si>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</si>
  <si>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</si>
  <si>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</si>
  <si>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</si>
  <si>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</si>
  <si>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</si>
  <si>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</si>
  <si>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</si>
  <si>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</si>
  <si>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</si>
  <si>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</si>
  <si>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</si>
  <si>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</si>
  <si>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</si>
  <si>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</si>
  <si>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</si>
  <si>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</si>
  <si>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</si>
  <si>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</si>
  <si>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</si>
  <si>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</si>
  <si>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</si>
  <si>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</si>
  <si>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</si>
  <si>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</si>
  <si>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</si>
  <si>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</si>
  <si>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</si>
  <si>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</si>
  <si>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</si>
  <si>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</si>
  <si>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</si>
  <si>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</si>
  <si>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</si>
  <si>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</si>
  <si>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</si>
  <si>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</si>
  <si>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</si>
  <si>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</si>
  <si>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</si>
  <si>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</si>
  <si>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</si>
  <si>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</si>
  <si>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</si>
  <si>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</si>
  <si>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</si>
  <si>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</si>
  <si>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</si>
  <si>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</si>
  <si>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</si>
  <si>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</si>
  <si>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</si>
  <si>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</si>
  <si>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</si>
  <si>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</si>
  <si>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</si>
  <si>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</si>
  <si>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</si>
  <si>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</si>
  <si>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</si>
  <si>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</si>
  <si>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</si>
  <si>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</si>
  <si>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</si>
  <si>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</si>
  <si>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</si>
  <si>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</si>
  <si>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</si>
  <si>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</si>
  <si>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</si>
  <si>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</si>
  <si>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</si>
  <si>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</si>
  <si>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</si>
  <si>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</si>
  <si>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</si>
  <si>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</si>
  <si>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</si>
  <si>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</si>
  <si>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</si>
  <si>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</si>
  <si>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</si>
  <si>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</si>
  <si>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</si>
  <si>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</si>
  <si>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</si>
  <si>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</si>
  <si>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</si>
  <si>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</si>
  <si>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</si>
  <si>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</si>
  <si>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</si>
  <si>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</si>
  <si>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</si>
  <si>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</si>
  <si>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</si>
  <si>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</si>
  <si>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</si>
  <si>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</si>
  <si>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</si>
  <si>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</si>
  <si>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</si>
  <si>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</si>
  <si>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</si>
  <si>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</si>
  <si>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</si>
  <si>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</si>
  <si>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</si>
  <si>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</si>
  <si>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</si>
  <si>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</si>
  <si>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</si>
  <si>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</si>
  <si>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</si>
  <si>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</si>
  <si>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</si>
  <si>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</si>
  <si>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</si>
  <si>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</si>
  <si>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</si>
  <si>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</si>
  <si>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</si>
  <si>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</si>
  <si>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</si>
  <si>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</si>
  <si>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</si>
  <si>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</si>
  <si>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</si>
  <si>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</si>
  <si>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</si>
  <si>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</si>
  <si>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</si>
  <si>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</si>
  <si>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</si>
  <si>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</si>
  <si>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</si>
  <si>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</si>
  <si>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</si>
  <si>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</si>
  <si>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</si>
  <si>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</si>
  <si>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</si>
  <si>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</si>
  <si>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</si>
  <si>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</si>
  <si>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</si>
  <si>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</si>
  <si>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</si>
  <si>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</si>
  <si>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</si>
  <si>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</si>
  <si>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</si>
  <si>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</si>
  <si>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</si>
  <si>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</si>
  <si>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</si>
  <si>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</si>
  <si>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</si>
  <si>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</si>
  <si>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</si>
  <si>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</si>
  <si>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</si>
  <si>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</si>
  <si>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</si>
  <si>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</si>
  <si>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</si>
  <si>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</si>
  <si>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</si>
  <si>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</si>
  <si>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</si>
  <si>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</si>
  <si>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</si>
  <si>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</si>
  <si>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</si>
  <si>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</si>
  <si>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</si>
  <si>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</si>
  <si>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</si>
  <si>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</si>
  <si>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</si>
  <si>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</si>
  <si>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</si>
  <si>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</si>
  <si>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</si>
  <si>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</si>
  <si>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</si>
  <si>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</si>
  <si>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</si>
  <si>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</si>
  <si>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</si>
  <si>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</si>
  <si>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</si>
  <si>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</si>
  <si>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</si>
  <si>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</si>
  <si>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</si>
  <si>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</si>
  <si>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</si>
  <si>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</si>
  <si>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</si>
  <si>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</si>
  <si>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</si>
  <si>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</si>
  <si>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</si>
  <si>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</si>
  <si>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</si>
  <si>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</si>
  <si>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</si>
  <si>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</si>
  <si>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</si>
  <si>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</si>
  <si>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</si>
  <si>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</si>
  <si>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</si>
  <si>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</si>
  <si>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</si>
  <si>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</si>
  <si>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</si>
  <si>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</si>
  <si>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</si>
  <si>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</si>
  <si>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</si>
  <si>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</si>
  <si>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</si>
  <si>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</si>
  <si>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</si>
  <si>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</si>
  <si>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</si>
  <si>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</si>
  <si>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</si>
  <si>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</si>
  <si>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</si>
  <si>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</si>
  <si>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</si>
  <si>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</si>
  <si>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</si>
  <si>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</si>
  <si>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</si>
  <si>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</si>
  <si>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</si>
  <si>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</si>
  <si>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</si>
  <si>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</si>
  <si>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</si>
  <si>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</si>
  <si>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</si>
  <si>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</si>
  <si>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</si>
  <si>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</si>
  <si>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</si>
  <si>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</si>
  <si>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</si>
  <si>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</si>
  <si>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</si>
  <si>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</si>
  <si>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</si>
  <si>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</si>
  <si>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</si>
  <si>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</si>
  <si>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</si>
  <si>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</si>
  <si>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</si>
  <si>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</si>
  <si>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</si>
  <si>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</si>
  <si>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</si>
  <si>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</si>
  <si>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</si>
  <si>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</si>
  <si>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</si>
  <si>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</si>
  <si>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</si>
  <si>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</si>
  <si>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</si>
  <si>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</si>
  <si>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</si>
  <si>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</si>
  <si>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</si>
  <si>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</si>
  <si>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</si>
  <si>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</si>
  <si>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</si>
  <si>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</si>
  <si>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</si>
  <si>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</si>
  <si>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</si>
  <si>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</si>
  <si>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</si>
  <si>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</si>
  <si>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</si>
  <si>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</si>
  <si>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</si>
  <si>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</si>
  <si>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</si>
  <si>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</si>
  <si>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</si>
  <si>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</si>
  <si>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</si>
  <si>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</si>
  <si>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</si>
  <si>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</si>
  <si>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</si>
  <si>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</si>
  <si>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</si>
  <si>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</si>
  <si>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</si>
  <si>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</si>
  <si>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</si>
  <si>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</si>
  <si>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</si>
  <si>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</si>
  <si>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</si>
  <si>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</si>
  <si>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</si>
  <si>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</si>
  <si>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</si>
  <si>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</si>
  <si>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</si>
  <si>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</si>
  <si>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</si>
  <si>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</si>
  <si>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</si>
  <si>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</si>
  <si>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</si>
  <si>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</si>
  <si>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</si>
  <si>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</si>
  <si>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</si>
  <si>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</si>
  <si>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</si>
  <si>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</si>
  <si>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</si>
  <si>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</si>
  <si>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</si>
  <si>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</si>
  <si>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</si>
  <si>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</si>
  <si>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</si>
  <si>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</si>
  <si>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</si>
  <si>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</si>
  <si>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</si>
  <si>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</si>
  <si>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</si>
  <si>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</si>
  <si>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</si>
  <si>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</si>
  <si>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</si>
  <si>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</si>
  <si>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</si>
  <si>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</si>
  <si>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</si>
  <si>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</si>
  <si>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</si>
  <si>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</si>
  <si>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</si>
  <si>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</si>
  <si>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</si>
  <si>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</si>
  <si>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</si>
  <si>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</si>
  <si>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</si>
  <si>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</si>
  <si>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</si>
  <si>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</si>
  <si>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</si>
  <si>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</si>
  <si>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</si>
  <si>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</si>
  <si>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</si>
  <si>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</si>
  <si>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</si>
  <si>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</si>
  <si>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</si>
  <si>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</si>
  <si>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</si>
  <si>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</si>
  <si>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</si>
  <si>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</si>
  <si>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</si>
  <si>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</si>
  <si>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</si>
  <si>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</si>
  <si>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</si>
  <si>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</si>
  <si>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</si>
  <si>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</si>
  <si>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</si>
  <si>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</si>
  <si>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</si>
  <si>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</si>
  <si>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</si>
  <si>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</si>
  <si>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</si>
  <si>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</si>
  <si>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</si>
  <si>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</si>
  <si>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</si>
  <si>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</si>
  <si>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</si>
  <si>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</si>
  <si>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</si>
  <si>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</si>
  <si>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</si>
  <si>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</si>
  <si>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</si>
  <si>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</si>
  <si>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</si>
  <si>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</si>
  <si>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</si>
  <si>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</si>
  <si>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</si>
  <si>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</si>
  <si>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</si>
  <si>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</si>
  <si>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</si>
  <si>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</si>
  <si>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</si>
  <si>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</si>
  <si>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</si>
  <si>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</si>
  <si>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</si>
  <si>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</si>
  <si>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</si>
  <si>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</si>
  <si>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</si>
  <si>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</si>
  <si>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</si>
  <si>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</si>
  <si>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</si>
  <si>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</si>
  <si>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</si>
  <si>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</si>
  <si>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</si>
  <si>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</si>
  <si>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</si>
  <si>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</si>
  <si>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</si>
  <si>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</si>
  <si>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</si>
  <si>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</si>
  <si>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</si>
  <si>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</si>
  <si>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</si>
  <si>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</si>
  <si>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</si>
  <si>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</si>
  <si>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</si>
  <si>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</si>
  <si>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</si>
  <si>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</si>
  <si>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</si>
  <si>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</si>
  <si>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</si>
  <si>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</si>
  <si>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</si>
  <si>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</si>
  <si>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</si>
  <si>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</si>
  <si>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</si>
  <si>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</si>
  <si>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</si>
  <si>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</si>
  <si>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</si>
  <si>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</si>
  <si>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</si>
  <si>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</si>
  <si>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</si>
  <si>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</si>
  <si>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</si>
  <si>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</si>
  <si>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</si>
  <si>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</si>
  <si>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</si>
  <si>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</si>
  <si>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</si>
  <si>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</si>
  <si>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</si>
  <si>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</si>
  <si>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</si>
  <si>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</si>
  <si>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</si>
  <si>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</si>
  <si>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</si>
  <si>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</si>
  <si>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</si>
  <si>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</si>
  <si>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</si>
  <si>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</si>
  <si>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</si>
  <si>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</si>
  <si>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</si>
  <si>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</si>
  <si>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</si>
  <si>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</si>
  <si>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</si>
  <si>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</si>
  <si>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</si>
  <si>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</si>
  <si>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</si>
  <si>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</si>
  <si>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</si>
  <si>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</si>
  <si>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</si>
  <si>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</si>
  <si>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</si>
  <si>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</si>
  <si>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</si>
  <si>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</si>
  <si>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</si>
  <si>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</si>
  <si>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</si>
  <si>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</si>
  <si>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</si>
  <si>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</si>
  <si>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</si>
  <si>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</si>
  <si>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</si>
  <si>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</si>
  <si>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</si>
  <si>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</si>
  <si>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</si>
  <si>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</si>
  <si>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</si>
  <si>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</si>
  <si>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</si>
  <si>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</si>
  <si>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</si>
  <si>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</si>
  <si>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</si>
  <si>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</si>
  <si>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</si>
  <si>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</si>
  <si>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</si>
  <si>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</si>
  <si>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</si>
  <si>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</si>
  <si>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</si>
  <si>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</si>
  <si>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</si>
  <si>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</si>
  <si>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</si>
  <si>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</si>
  <si>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</si>
  <si>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</si>
  <si>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</si>
  <si>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</si>
  <si>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</si>
  <si>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</si>
  <si>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</si>
  <si>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</si>
  <si>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</si>
  <si>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</si>
  <si>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</si>
  <si>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</si>
  <si>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</si>
  <si>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</si>
  <si>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</si>
  <si>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</si>
  <si>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</si>
  <si>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</si>
  <si>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</si>
  <si>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</si>
  <si>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</si>
  <si>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</si>
  <si>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</si>
  <si>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</si>
  <si>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</si>
  <si>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</si>
  <si>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</si>
  <si>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</si>
  <si>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</si>
  <si>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</si>
  <si>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</si>
  <si>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</si>
  <si>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</si>
  <si>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</si>
  <si>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</si>
  <si>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</si>
  <si>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</si>
  <si>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</si>
  <si>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</si>
  <si>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</si>
  <si>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</si>
  <si>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</si>
  <si>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</si>
  <si>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</si>
  <si>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</si>
  <si>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</si>
  <si>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</si>
  <si>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</si>
  <si>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</si>
  <si>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</si>
  <si>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</si>
  <si>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</si>
  <si>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</si>
  <si>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</si>
  <si>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</si>
  <si>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</si>
  <si>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</si>
  <si>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</si>
  <si>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</si>
  <si>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</si>
  <si>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</si>
  <si>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</si>
  <si>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</si>
  <si>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</si>
  <si>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</si>
  <si>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</si>
  <si>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</si>
  <si>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</si>
  <si>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</si>
  <si>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</si>
  <si>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</si>
  <si>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</si>
  <si>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</si>
  <si>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</si>
  <si>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</si>
  <si>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</si>
  <si>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</si>
  <si>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</si>
  <si>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</si>
  <si>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</si>
  <si>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</si>
  <si>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</si>
  <si>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</si>
  <si>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</si>
  <si>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</si>
  <si>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</si>
  <si>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</si>
  <si>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</si>
  <si>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</si>
  <si>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</si>
  <si>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</si>
  <si>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</si>
  <si>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</si>
  <si>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</si>
  <si>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</si>
  <si>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</si>
  <si>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</si>
  <si>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</si>
  <si>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</si>
  <si>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</si>
  <si>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</si>
  <si>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</si>
  <si>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</si>
  <si>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</si>
  <si>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</si>
  <si>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</si>
  <si>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</si>
  <si>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</si>
  <si>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</si>
  <si>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</si>
  <si>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</si>
  <si>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</si>
  <si>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</si>
  <si>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</si>
  <si>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</si>
  <si>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</si>
  <si>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</si>
  <si>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</si>
  <si>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</si>
  <si>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</si>
  <si>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</si>
  <si>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</si>
  <si>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</si>
  <si>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</si>
  <si>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</si>
  <si>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</si>
  <si>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</si>
  <si>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</si>
  <si>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</si>
  <si>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</si>
  <si>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</si>
  <si>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</si>
  <si>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</si>
  <si>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</si>
  <si>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</si>
  <si>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</si>
  <si>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</si>
  <si>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</si>
  <si>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</si>
  <si>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</si>
  <si>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</si>
  <si>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</si>
  <si>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</si>
  <si>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</si>
  <si>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</si>
  <si>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</si>
  <si>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</si>
  <si>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</si>
  <si>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</si>
  <si>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</si>
  <si>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</si>
  <si>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</si>
  <si>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</si>
  <si>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</si>
  <si>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</si>
  <si>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</si>
  <si>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</si>
  <si>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</si>
  <si>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</si>
  <si>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</si>
  <si>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</si>
  <si>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</si>
  <si>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</si>
  <si>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</si>
  <si>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</si>
  <si>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</si>
  <si>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</si>
  <si>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</si>
  <si>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</si>
  <si>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</si>
  <si>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</si>
  <si>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</si>
  <si>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</si>
  <si>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</si>
  <si>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</si>
  <si>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</si>
  <si>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</si>
  <si>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</si>
  <si>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</si>
  <si>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</si>
  <si>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</si>
  <si>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</si>
  <si>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</si>
  <si>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</si>
  <si>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</si>
  <si>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</si>
  <si>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</si>
  <si>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</si>
  <si>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</si>
  <si>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</si>
  <si>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</si>
  <si>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</si>
  <si>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</si>
  <si>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</si>
  <si>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</si>
  <si>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</si>
  <si>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</si>
  <si>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</si>
  <si>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</si>
  <si>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</si>
  <si>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</si>
  <si>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</si>
  <si>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</si>
  <si>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</si>
  <si>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</si>
  <si>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</si>
  <si>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</si>
  <si>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</si>
  <si>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</si>
  <si>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</si>
  <si>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</si>
  <si>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</si>
  <si>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</si>
  <si>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</si>
  <si>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</si>
  <si>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</si>
  <si>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</si>
  <si>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</si>
  <si>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</si>
  <si>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</si>
  <si>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</si>
  <si>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</si>
  <si>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</si>
  <si>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</si>
  <si>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</si>
  <si>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</si>
  <si>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</si>
  <si>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</si>
  <si>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</si>
  <si>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</si>
  <si>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</si>
  <si>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</si>
  <si>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</si>
  <si>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</si>
  <si>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</si>
  <si>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</si>
  <si>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</si>
  <si>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</si>
  <si>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</si>
  <si>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</si>
  <si>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</si>
  <si>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</si>
  <si>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</si>
  <si>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</si>
  <si>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</si>
  <si>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</si>
  <si>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</si>
  <si>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</si>
  <si>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</si>
  <si>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</si>
  <si>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</si>
  <si>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</si>
  <si>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</si>
  <si>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</si>
  <si>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</si>
  <si>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</si>
  <si>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</si>
  <si>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</si>
  <si>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</si>
  <si>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</si>
  <si>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</si>
  <si>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</si>
  <si>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</si>
  <si>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</si>
  <si>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</si>
  <si>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</si>
  <si>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</si>
  <si>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</si>
  <si>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</si>
  <si>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</si>
  <si>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</si>
  <si>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</si>
  <si>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</si>
  <si>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</si>
  <si>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</si>
  <si>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</si>
  <si>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</si>
  <si>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</si>
  <si>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</si>
  <si>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</si>
  <si>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</si>
  <si>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</si>
  <si>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</si>
  <si>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</si>
  <si>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</si>
  <si>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</si>
  <si>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</si>
  <si>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</si>
  <si>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</si>
  <si>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</si>
  <si>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</si>
  <si>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</si>
  <si>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</si>
  <si>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</si>
  <si>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</si>
  <si>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</si>
  <si>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</si>
  <si>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</si>
  <si>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</si>
  <si>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team on way need 60 min  </t>
  </si>
  <si>
    <t>PCM-20251010-00000291</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</si>
  <si>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</si>
  <si>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</si>
  <si>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</si>
  <si>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</si>
  <si>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</si>
  <si>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</si>
  <si>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</si>
  <si>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</si>
  <si>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</si>
  <si>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</si>
  <si>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</si>
  <si>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</si>
  <si>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</si>
  <si>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</si>
  <si>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</si>
  <si>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</si>
  <si>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</si>
  <si>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</si>
  <si>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</si>
  <si>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</si>
  <si>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</si>
  <si>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</si>
  <si>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</si>
  <si>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</si>
  <si>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</si>
  <si>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</si>
  <si>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</si>
  <si>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</si>
  <si>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</si>
  <si>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</si>
  <si>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</si>
  <si>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</si>
  <si>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</si>
  <si>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</si>
  <si>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</si>
  <si>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</si>
  <si>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</si>
  <si>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</si>
  <si>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</si>
  <si>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</si>
  <si>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</si>
  <si>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</si>
  <si>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</si>
  <si>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</si>
  <si>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</si>
  <si>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</si>
  <si>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</si>
  <si>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</si>
  <si>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</si>
  <si>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</si>
  <si>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</si>
  <si>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</si>
  <si>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</si>
  <si>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</si>
  <si>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</si>
  <si>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</si>
  <si>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</si>
  <si>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</si>
  <si>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</si>
  <si>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</si>
  <si>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</si>
  <si>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</si>
  <si>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</si>
  <si>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</si>
  <si>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</si>
  <si>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</si>
  <si>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</si>
  <si>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</si>
  <si>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</si>
  <si>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</si>
  <si>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</si>
  <si>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</si>
  <si>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</si>
  <si>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</si>
  <si>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</si>
  <si>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</si>
  <si>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</si>
  <si>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</si>
  <si>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</si>
  <si>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</si>
  <si>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</si>
  <si>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</si>
  <si>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</si>
  <si>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</si>
  <si>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</si>
  <si>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</si>
  <si>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</si>
  <si>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</si>
  <si>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</si>
  <si>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</si>
  <si>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</si>
  <si>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</si>
  <si>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</si>
  <si>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PCM-20251010-00000288 </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</si>
  <si>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</si>
  <si>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</si>
  <si>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</si>
  <si>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</si>
  <si>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</si>
  <si>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</si>
  <si>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EM team moved ETA: 90 min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</si>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</sst>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charset val="1"/>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277.32390370370558</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0.38323240741010522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14517</v>
      </c>
      <c r="E4" s="143" t="s">
        <v>38964</v>
      </c>
      <c r="F4" s="167">
        <v>45940.264421296299</v>
      </c>
      <c r="G4" s="166">
        <f ca="1">IFERROR(NOW()-F4,"")</f>
        <v>7.908333333034534E-3</v>
      </c>
      <c r="H4" s="144">
        <v>45940.259282407409</v>
      </c>
      <c r="I4" s="142" t="str">
        <f>IFERROR(VLOOKUP(D4,DB!A:F,6,0),"")</f>
        <v>SCECO</v>
      </c>
      <c r="J4" s="65" t="str">
        <f>IFERROR(VLOOKUP(D4,DB!A:G,7,0),"")</f>
        <v>Dead</v>
      </c>
      <c r="K4" s="146" t="s">
        <v>38969</v>
      </c>
      <c r="L4" s="147" t="str">
        <f>IFERROR(VLOOKUP(D4,DB!A:I,9,0),"")</f>
        <v>Latis</v>
      </c>
      <c r="M4" s="70"/>
      <c r="N4" s="70"/>
      <c r="O4" s="70"/>
    </row>
    <row r="5" spans="1:15" ht="15" customHeight="1">
      <c r="A5" s="141"/>
      <c r="B5" s="142" t="str">
        <f>IFERROR(VLOOKUP(D5,DB!A:K,11,0),"")</f>
        <v/>
      </c>
      <c r="C5" s="142"/>
      <c r="D5" s="142"/>
      <c r="E5" s="143"/>
      <c r="F5" s="167"/>
      <c r="G5" s="166">
        <f ca="1">IFERROR(NOW()-F5,"")</f>
        <v>45940.272329629632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67"/>
      <c r="G6" s="166">
        <f ca="1">IFERROR(NOW()-F6,"")</f>
        <v>45940.272329629632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45940.272329629632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45940.272329629632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45940.272329629632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45940.272329629632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45940.272329629632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45940.272329629632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45940.272329629632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45940.272329629632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45940.272329629632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45940.272329629632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45940.272329629632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45940.272329629632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45940.272329629632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45940.272329629632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45940.272329629632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45940.272329629632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45940.272329629632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45940.272329629632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45940.272329629632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45940.272329629632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45940.272329629632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45940.272329629632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45940.272329629632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45940.272329629632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45940.272329629632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45940.272329629632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45940.272329629632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45940.272329629632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45940.272329629632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45940.272329629632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45940.272329629632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45940.272329629632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45940.272329629632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45940.272329629632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45940.272329629632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45940.272329629632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45940.272329629632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45940.272329629632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45940.272329629632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45940.272329629632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45940.272329629632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45940.272329629632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45940.272329629632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45940.272329629632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45940.272329629632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45940.272329629632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45940.272329629632</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45940.272329629632</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45940.272329629632</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45940.272329629632</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45940.272329629632</v>
      </c>
      <c r="H57" s="144"/>
      <c r="I57" s="142" t="str">
        <f>IFERROR(VLOOKUP(D57,DB!A:F,6,0),"")</f>
        <v/>
      </c>
      <c r="J57" s="65" t="str">
        <f>IFERROR(VLOOKUP(D57,DB!A:G,7,0),"")</f>
        <v/>
      </c>
      <c r="K57" s="146"/>
      <c r="L57" s="147" t="str">
        <f>IFERROR(VLOOKUP(D57,DB!A:I,9,0),"")</f>
        <v/>
      </c>
      <c r="M57" s="70"/>
      <c r="N57" s="70"/>
      <c r="O57" s="70"/>
    </row>
  </sheetData>
  <customSheetViews>
    <customSheetView guid="{F6042A99-DD27-4453-835D-0834D95730CC}" filter="1" showAutoFilter="1">
      <pageMargins left="0" right="0" top="0" bottom="0" header="0" footer="0"/>
      <autoFilter ref="B1:M1" xr:uid="{E93B8BC1-4FA9-4E9F-90C3-3A1AF469B283}"/>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133.54524629630032</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115.27249166667025</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9651</v>
      </c>
      <c r="E6" s="120" t="s">
        <v>38964</v>
      </c>
      <c r="F6" s="121">
        <v>45940.046620370369</v>
      </c>
      <c r="G6" s="122">
        <f ca="1">IFERROR(NOW()-F6,"-")</f>
        <v>0.22570925926265772</v>
      </c>
      <c r="H6" s="121">
        <v>45939.997314814813</v>
      </c>
      <c r="I6" s="18" t="str">
        <f>IFERROR(VLOOKUP(D6,DB!A:F,6,0),"")</f>
        <v>SCECO</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45940.272329629632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45940.272329629632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64"/>
      <c r="E9" s="120"/>
      <c r="F9" s="121"/>
      <c r="G9" s="122">
        <f ca="1">IFERROR(NOW()-F9,"-")</f>
        <v>45940.272329629632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5"/>
      <c r="E10" s="120"/>
      <c r="F10" s="121"/>
      <c r="G10" s="122">
        <f ca="1">IFERROR(NOW()-F10,"-")</f>
        <v>45940.272329629632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45940.272329629632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45940.272329629632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45940.272329629632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45940.272329629632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45940.272329629632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45940.272329629632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45940.272329629632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45940.272329629632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45940.272329629632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45940.272329629632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45940.272329629632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45940.272329629632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45940.272329629632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45940.272329629632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45940.272329629632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45940.272329629632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45940.272329629632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45940.272329629632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45940.272329629632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45940.272329629632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45940.272329629632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45940.272329629632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45940.272329629632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45940.272329629632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45940.272329629632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45940.272329629632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45940.272329629632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45940.272329629632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45940.272329629632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45940.272329629632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45940.272329629632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45940.272329629632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45940.272329629632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45940.272329629632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45940.272329629632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45940.272329629632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45940.272329629632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45940.272329629632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45940.272329629632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45940.272329629632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45940.272329629632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45940.272329629632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45940.272329629632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45940.272329629632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45940.272329629632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45940.272329629632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45940.272329629632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45940.272329629632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45940.272329629632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45940.272329629632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45940.272329629632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45940.272329629632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45940.272329629632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45940.272329629632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45940.272329629632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45940.272329629632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45940.272329629632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45940.272329629632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45940.272329629632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45940.272329629632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45940.272329629632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45940.272329629632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45940.272329629632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45940.272329629632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45940.272329629632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45940.272329629632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45940.272329629632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45940.272329629632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45940.272329629632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45940.272329629632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45940.272329629632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45940.272329629632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45940.272329629632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45940.272329629632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45940.272329629632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45940.272329629632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45940.272329629632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45940.272329629632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45940.272329629632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45940.272329629632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45940.272329629632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45940.272329629632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45940.272329629632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45940.272329629632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45940.272329629632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45940.272329629632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45940.272329629632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45940.272329629632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45940.272329629632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45940.272329629632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45940.272329629632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45940.272329629632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45940.272329629632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45940.272329629632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45940.272329629632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45940.272329629632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45940.272329629632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45940.272329629632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45940.272329629632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45940.272329629632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45940.272329629632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45940.272329629632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45940.272329629632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45940.272329629632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45940.272329629632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45940.272329629632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45940.272329629632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45940.272329629632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45940.272329629632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45940.272329629632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45940.272329629632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45940.272329629632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45940.272329629632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45940.272329629632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45940.272329629632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45940.272329629632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45940.272329629632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45940.272329629632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45940.272329629632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45940.272329629632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45940.272329629632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45940.272329629632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45940.272329629632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45940.272329629632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45940.272329629632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45940.272329629632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45940.272329629632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45940.272329629632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45940.272329629632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45940.272329629632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45940.272329629632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45940.272329629632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45940.272329629632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45940.272329629632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45940.272329629632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45940.272329629632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45940.272329629632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45940.272329629632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45940.272329629632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45940.272329629632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45940.272329629632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45940.272329629632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45940.272329629632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45940.272329629632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45940.272329629632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45940.272329629632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45940.272329629632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45940.272329629632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45940.272329629632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45940.272329629632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45940.272329629632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45940.272329629632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45940.272329629632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45940.272329629632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45940.272329629632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45940.272329629632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45940.272329629632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45940.272329629632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45940.272329629632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45940.272329629632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45940.272329629632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45940.272329629632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45940.272329629632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45940.272329629632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45940.272329629632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45940.272329629632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45940.272329629632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45940.272329629632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45940.272329629632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45940.272329629632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45940.272329629632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45940.272329629632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45940.272329629632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45940.272329629632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45940.272329629632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45940.272329629632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45940.272329629632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15" sqref="I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45940.272329629632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45940.272329629632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45940.272329629632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45940.272329629632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45940.272329629632</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45940.272329629632</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45940.272329629632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45940.272329629632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45940.272329629632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45940.272329629632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45940.272329629632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45940.272329629632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45940.272329629632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45940.272329629632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45940.272329629632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45940.272329629632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45940.272329629632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45940.272329629632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45940.272329629632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45940.272329629632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45940.272329629632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45940.272329629632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45940.272329629632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45940.272329629632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45940.272329629632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45940.272329629632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45940.272329629632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45940.272329629632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45940.272329629632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45940.272329629632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45940.272329629632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45940.272329629632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45940.272329629632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45940.272329629632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45940.272329629632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45940.272329629632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45940.272329629632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45940.272329629632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45940.272329629632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45940.272329629632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45940.272329629632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45940.272329629632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45940.272329629632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45940.272329629632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45940.272329629632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45940.272329629632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45940.272329629632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45940.272329629632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45940.272329629632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45940.272329629632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45940.272329629632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45940.272329629632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45940.272329629632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45940.272329629632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45940.272329629632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45940.272329629632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45940.272329629632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45940.272329629632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45940.272329629632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45940.272329629632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45940.272329629632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45940.272329629632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45940.272329629632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45940.272329629632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45940.272329629632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45940.272329629632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45940.272329629632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45940.272329629632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45940.272329629632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45940.272329629632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45940.272329629632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45940.272329629632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45940.272329629632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45940.272329629632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45940.272329629632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45940.272329629632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45940.272329629632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45940.272329629632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45940.272329629632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45940.272329629632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45940.272329629632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45940.272329629632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45940.272329629632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45940.272329629632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45940.272329629632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45940.272329629632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45940.272329629632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45940.272329629632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45940.272329629632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45940.272329629632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45940.272329629632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45940.272329629632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45940.272329629632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45940.272329629632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45940.272329629632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45940.272329629632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45940.272329629632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45940.272329629632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45940.272329629632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45940.272329629632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45940.272329629632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45940.272329629632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45940.272329629632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45940.272329629632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45940.272329629632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45940.272329629632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45940.272329629632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45940.272329629632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45940.272329629632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45940.272329629632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45940.272329629632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45940.272329629632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45940.272329629632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45940.272329629632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45940.272329629632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45940.272329629632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45940.272329629632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45940.272329629632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45940.272329629632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45940.272329629632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45940.272329629632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45940.272329629632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45940.272329629632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45940.272329629632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45940.272329629632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45940.272329629632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45940.272329629632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45940.272329629632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45940.272329629632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45940.272329629632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45940.272329629632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45940.272329629632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45940.272329629632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45940.272329629632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45940.272329629632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45940.272329629632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45940.272329629632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45940.272329629632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45940.272329629632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45940.272329629632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45940.272329629632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45940.272329629632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45940.272329629632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45940.272329629632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45940.272329629632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45940.272329629632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45940.272329629632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45940.272329629632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45940.272329629632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45940.272329629632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45940.272329629632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45940.272329629632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45940.272329629632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45940.272329629632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45940.272329629632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45940.272329629632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45940.272329629632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45940.272329629632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45940.272329629632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45940.272329629632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45940.272329629632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45940.272329629632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45940.272329629632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45940.272329629632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45940.272329629632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45940.272329629632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45940.272329629632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45940.272329629632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45940.272329629632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45940.272329629632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45940.272329629632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45940.272329629632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45940.272329629632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45940.272329629632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45940.272329629632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45940.272329629632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45940.272329629632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45940.272329629632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45940.272329629632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45940.272329629632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45940.272329629632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45940.272329629632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45940.272329629632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45940.272329629632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45940.272329629632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45940.272329629632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45940.272329629632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45940.272329629632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45940.272329629632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45940.272329629632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45940.272329629632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45940.272329629632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45940.272329629632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45940.272329629632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45940.272329629632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45940.272329629632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45940.272329629632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45940.272329629632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45940.272329629632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45940.272329629632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45940.272329629632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45940.272329629632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45940.272329629632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45940.272329629632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45940.272329629632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45940.272329629632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45940.272329629632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45940.272329629632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45940.272329629632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45940.272329629632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45940.272329629632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45940.272329629632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45940.272329629632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45940.272329629632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45940.272329629632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45940.272329629632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45940.272329629632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45940.272329629632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45940.272329629632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45940.272329629632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45940.272329629632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45940.272329629632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45940.272329629632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45940.272329629632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45940.272329629632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45940.272329629632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45940.272329629632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45940.272329629632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45940.272329629632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45940.272329629632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45940.272329629632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45940.272329629632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45940.272329629632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45940.272329629632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45940.272329629632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45940.272329629632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45940.272329629632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45940.272329629632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45940.272329629632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45940.272329629632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45940.272329629632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45940.272329629632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45940.272329629632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45940.272329629632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45940.272329629632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45940.272329629632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45940.272329629632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45940.272329629632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45940.272329629632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45940.272329629632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45940.272329629632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45940.272329629632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45940.272329629632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45940.272329629632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45940.272329629632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45940.272329629632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45940.272329629632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45940.272329629632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45940.272329629632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45940.272329629632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45940.272329629632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45940.272329629632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45940.272329629632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45940.272329629632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45940.272329629632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45940.272329629632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45940.272329629632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45940.272329629632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45940.272329629632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45940.272329629632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45940.272329629632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45940.272329629632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45940.272329629632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45940.272329629632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45940.272329629632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45940.272329629632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45940.272329629632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45940.272329629632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45940.272329629632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45940.272329629632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45940.272329629632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45940.272329629632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45940.272329629632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45940.272329629632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45940.272329629632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45940.272329629632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45940.272329629632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45940.272329629632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45940.272329629632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45940.272329629632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45940.272329629632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45940.272329629632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45940.272329629632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45940.272329629632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45940.272329629632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45940.272329629632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45940.272329629632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45940.272329629632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45940.272329629632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45940.272329629632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45940.272329629632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45940.272329629632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45940.272329629632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45940.272329629632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45940.272329629632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45940.272329629632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45940.272329629632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45940.272329629632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45940.272329629632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45940.272329629632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45940.272329629632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45940.272329629632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45940.272329629632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45940.272329629632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45940.272329629632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45940.272329629632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45940.272329629632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45940.272329629632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45940.272329629632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45940.272329629632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45940.272329629632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45940.272329629632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45940.272329629632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45940.272329629632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45940.272329629632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45940.272329629632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45940.272329629632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45940.272329629632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45940.272329629632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45940.272329629632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45940.272329629632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45940.272329629632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45940.272329629632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45940.272329629632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45940.272329629632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45940.272329629632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45940.272329629632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45940.272329629632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45940.272329629632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45940.272329629632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45940.272329629632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45940.272329629632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45940.272329629632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45940.272329629632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45940.272329629632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45940.272329629632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45940.272329629632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45940.272329629632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45940.272329629632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45940.272329629632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45940.272329629632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45940.272329629632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45940.272329629632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45940.272329629632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45940.272329629632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45940.272329629632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45940.272329629632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45940.272329629632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45940.272329629632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45940.272329629632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45940.272329629632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45940.272329629632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45940.272329629632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45940.272329629632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45940.272329629632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45940.272329629632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45940.272329629632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45940.272329629632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45940.272329629632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45940.272329629632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45940.272329629632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45940.272329629632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45940.272329629632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45940.272329629632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45940.272329629632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45940.272329629632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45940.272329629632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45940.272329629632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45940.272329629632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45940.272329629632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45940.272329629632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45940.272329629632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45940.272329629632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45940.272329629632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45940.272329629632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45940.272329629632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45940.272329629632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45940.272329629632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45940.272329629632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45940.272329629632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45940.272329629632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45940.272329629632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45940.272329629632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45940.272329629632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45940.272329629632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45940.272329629632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45940.272329629632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45940.272329629632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45940.272329629632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45940.272329629632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45940.272329629632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45940.272329629632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45940.272329629632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45940.272329629632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45940.272329629632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45940.272329629632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45940.272329629632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45940.272329629632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45940.272329629632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45940.272329629632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45940.272329629632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45940.272329629632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45940.272329629632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45940.272329629632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45940.272329629632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45940.272329629632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45940.272329629632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45940.272329629632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45940.272329629632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45940.272329629632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45940.272329629632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45940.272329629632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45940.272329629632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45940.272329629632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45940.272329629632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45940.272329629632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45940.272329629632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45940.272329629632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45940.272329629632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45940.272329629632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45940.272329629632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45940.272329629632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45940.272329629632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45940.272329629632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45940.272329629632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45940.272329629632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45940.272329629632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45940.272329629632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45940.272329629632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45940.272329629632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45940.272329629632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45940.272329629632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45940.272329629632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45940.272329629632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45940.272329629632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45940.272329629632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45940.272329629632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45940.272329629632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45940.272329629632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45940.272329629632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45940.272329629632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45940.272329629632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45940.272329629632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45940.272329629632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45940.272329629632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45940.272329629632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45940.272329629632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45940.272329629632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45940.272329629632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45940.272329629632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45940.272329629632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45940.272329629632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45940.272329629632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45940.272329629632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45940.272329629632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45940.272329629632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45940.272329629632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45940.272329629632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45940.272329629632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45940.272329629632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45940.272329629632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45940.272329629632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45940.272329629632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45940.272329629632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45940.272329629632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45940.272329629632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45940.272329629632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45940.272329629632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45940.272329629632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45940.272329629632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45940.272329629632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45940.272329629632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45940.272329629632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45940.272329629632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45940.272329629632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45940.272329629632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45940.272329629632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45940.272329629632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45940.272329629632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45940.272329629632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45940.272329629632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45940.272329629632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45940.272329629632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45940.272329629632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45940.272329629632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45940.272329629632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45940.272329629632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45940.272329629632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45940.272329629632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45940.272329629632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45940.272329629632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45940.272329629632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45940.272329629632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45940.272329629632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45940.272329629632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45940.272329629632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45940.272329629632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45940.272329629632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45940.272329629632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45940.272329629632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45940.272329629632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45940.272329629632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45940.272329629632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45940.272329629632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45940.272329629632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45940.272329629632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45940.272329629632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45940.272329629632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45940.272329629632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45940.272329629632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45940.272329629632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45940.272329629632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45940.272329629632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45940.272329629632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45940.272329629632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45940.272329629632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45940.272329629632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45940.272329629632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45940.272329629632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45940.272329629632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45940.272329629632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45940.272329629632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45940.272329629632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45940.272329629632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45940.272329629632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45940.272329629632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45940.272329629632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45940.272329629632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45940.272329629632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45940.272329629632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45940.272329629632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45940.272329629632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45940.272329629632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45940.272329629632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45940.272329629632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45940.272329629632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45940.272329629632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45940.272329629632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45940.272329629632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45940.272329629632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45940.272329629632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45940.272329629632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45940.272329629632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45940.272329629632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45940.272329629632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45940.272329629632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45940.272329629632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45940.272329629632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45940.272329629632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45940.272329629632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45940.272329629632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45940.272329629632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45940.272329629632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45940.272329629632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45940.272329629632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45940.272329629632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45940.272329629632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45940.272329629632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45940.272329629632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45940.272329629632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45940.272329629632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45940.272329629632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45940.272329629632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45940.272329629632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45940.272329629632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45940.272329629632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45940.272329629632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45940.272329629632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45940.272329629632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45940.272329629632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45940.272329629632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45940.272329629632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45940.272329629632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45940.272329629632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45940.272329629632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45940.272329629632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45940.272329629632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45940.272329629632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45940.272329629632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45940.272329629632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45940.272329629632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45940.272329629632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45940.272329629632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45940.272329629632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45940.272329629632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45940.272329629632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45940.272329629632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45940.272329629632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45940.272329629632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45940.272329629632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45940.272329629632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45940.272329629632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45940.272329629632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45940.272329629632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45940.272329629632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45940.272329629632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45940.272329629632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45940.272329629632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45940.272329629632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45940.272329629632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45940.272329629632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45940.272329629632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45940.272329629632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45940.272329629632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45940.272329629632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45940.272329629632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45940.272329629632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45940.272329629632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45940.272329629632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45940.272329629632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45940.272329629632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45940.272329629632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45940.272329629632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45940.272329629632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45940.272329629632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45940.272329629632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45940.272329629632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45940.272329629632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45940.272329629632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45940.272329629632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45940.272329629632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45940.272329629632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45940.272329629632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45940.272329629632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45940.272329629632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45940.272329629632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45940.272329629632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45940.272329629632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45940.272329629632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45940.272329629632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45940.272329629632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45940.272329629632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45940.272329629632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45940.272329629632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45940.272329629632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45940.272329629632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45940.272329629632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45940.272329629632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45940.272329629632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45940.272329629632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45940.272329629632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45940.272329629632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45940.272329629632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45940.272329629632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45940.272329629632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45940.272329629632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45940.272329629632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45940.272329629632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45940.272329629632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45940.272329629632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45940.272329629632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45940.272329629632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45940.272329629632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45940.272329629632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45940.272329629632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45940.272329629632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45940.272329629632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45940.272329629632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45940.272329629632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45940.272329629632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45940.272329629632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45940.272329629632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45940.272329629632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45940.272329629632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45940.272329629632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45940.272329629632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45940.272329629632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45940.272329629632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45940.272329629632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45940.272329629632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45940.272329629632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45940.272329629632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45940.272329629632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45940.272329629632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45940.272329629632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45940.272329629632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45940.272329629632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45940.272329629632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45940.272329629632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45940.272329629632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45940.272329629632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45940.272329629632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45940.272329629632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45940.272329629632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45940.272329629632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45940.272329629632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45940.272329629632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45940.272329629632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45940.272329629632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45940.272329629632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45940.272329629632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45940.272329629632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45940.272329629632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45940.272329629632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45940.272329629632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45940.272329629632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45940.272329629632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45940.272329629632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45940.272329629632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45940.272329629632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45940.272329629632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45940.272329629632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45940.272329629632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45940.272329629632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45940.272329629632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45940.272329629632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45940.272329629632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45940.272329629632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45940.272329629632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45940.272329629632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45940.272329629632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45940.272329629632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45940.272329629632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45940.272329629632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45940.272329629632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45940.272329629632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45940.272329629632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45940.272329629632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45940.272329629632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45940.272329629632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45940.272329629632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45940.272329629632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45940.272329629632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45940.272329629632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45940.272329629632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45940.272329629632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45940.272329629632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45940.272329629632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45940.272329629632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45940.272329629632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45940.272329629632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45940.272329629632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45940.272329629632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45940.272329629632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45940.272329629632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45940.272329629632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45940.272329629632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45940.272329629632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45940.272329629632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45940.272329629632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45940.272329629632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45940.272329629632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45940.272329629632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45940.272329629632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45940.272329629632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45940.272329629632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45940.272329629632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45940.272329629632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45940.272329629632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45940.272329629632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45940.272329629632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45940.272329629632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45940.272329629632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45940.272329629632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45940.272329629632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45940.272329629632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45940.272329629632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45940.272329629632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45940.272329629632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45940.272329629632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45940.272329629632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45940.272329629632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45940.272329629632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45940.272329629632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45940.272329629632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45940.272329629632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45940.272329629632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45940.272329629632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45940.272329629632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45940.272329629632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45940.272329629632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45940.272329629632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45940.272329629632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45940.272329629632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45940.272329629632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45940.272329629632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45940.272329629632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45940.272329629632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45940.272329629632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45940.272329629632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45940.272329629632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45940.272329629632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45940.272329629632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45940.272329629632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45940.272329629632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45940.272329629632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45940.272329629632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45940.272329629632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45940.272329629632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45940.272329629632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45940.272329629632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45940.272329629632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45940.272329629632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45940.272329629632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45940.272329629632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45940.272329629632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45940.272329629632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45940.272329629632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45940.272329629632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45940.272329629632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45940.272329629632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45940.272329629632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45940.272329629632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45940.272329629632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45940.272329629632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45940.272329629632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45940.272329629632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45940.272329629632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45940.272329629632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45940.272329629632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45940.272329629632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45940.272329629632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45940.272329629632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45940.272329629632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45940.272329629632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45940.272329629632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45940.272329629632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45940.272329629632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45940.272329629632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45940.272329629632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45940.272329629632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45940.272329629632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45940.272329629632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45940.272329629632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45940.272329629632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45940.272329629632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45940.272329629632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45940.272329629632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45940.272329629632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45940.272329629632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45940.272329629632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45940.272329629632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45940.272329629632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45940.272329629632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45940.272329629632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45940.272329629632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45940.272329629632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45940.272329629632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45940.272329629632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45940.272329629632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45940.272329629632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45940.272329629632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45940.272329629632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45940.272329629632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45940.272329629632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45940.272329629632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45940.272329629632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45940.272329629632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45940.272329629632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45940.272329629632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45940.272329629632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45940.272329629632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45940.272329629632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45940.272329629632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45940.272329629632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45940.272329629632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45940.272329629632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45940.272329629632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45940.272329629632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45940.272329629632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45940.272329629632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45940.272329629632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45940.272329629632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45940.272329629632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45940.272329629632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45940.272329629632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45940.272329629632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45940.272329629632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45940.272329629632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45940.272329629632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45940.272329629632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45940.272329629632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45940.272329629632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45940.272329629632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45940.272329629632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45940.272329629632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45940.272329629632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45940.272329629632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45940.272329629632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45940.272329629632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45940.272329629632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45940.272329629632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45940.272329629632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45940.272329629632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45940.272329629632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45940.272329629632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45940.272329629632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45940.272329629632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45940.272329629632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45940.272329629632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45940.272329629632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45940.272329629632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45940.272329629632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45940.272329629632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45940.272329629632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45940.272329629632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45940.272329629632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45940.272329629632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45940.272329629632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45940.272329629632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45940.272329629632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45940.272329629632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45940.272329629632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45940.272329629632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45940.272329629632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45940.272329629632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45940.272329629632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45940.272329629632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45940.272329629632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45940.272329629632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45940.272329629632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45940.272329629632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45940.272329629632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45940.272329629632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45940.272329629632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45940.272329629632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45940.272329629632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45940.272329629632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45940.272329629632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45940.272329629632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45940.272329629632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45940.272329629632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45940.272329629632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45940.272329629632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45940.272329629632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45940.272329629632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45940.272329629632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45940.272329629632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45940.272329629632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45940.272329629632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45940.272329629632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45940.272329629632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45940.272329629632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45940.272329629632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45940.272329629632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45940.272329629632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45940.272329629632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45940.272329629632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45940.272329629632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45940.272329629632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45940.272329629632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45940.272329629632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45940.272329629632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45940.272329629632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45940.272329629632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45940.272329629632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45940.272329629632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45940.272329629632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45940.272329629632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45940.272329629632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45940.272329629632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45940.272329629632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45940.272329629632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45940.272329629632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45940.272329629632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45940.272329629632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45940.272329629632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45940.272329629632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45940.272329629632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45940.272329629632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45940.272329629632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45940.272329629632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45940.272329629632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45940.272329629632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45940.272329629632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45940.272329629632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45940.272329629632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45940.272329629632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45940.272329629632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45940.272329629632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45940.272329629632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45940.272329629632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45940.272329629632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45940.272329629632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45940.272329629632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45940.272329629632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45940.272329629632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45940.272329629632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45940.272329629632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45940.272329629632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45940.272329629632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45940.272329629632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45940.272329629632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45940.272329629632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45940.272329629632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45940.272329629632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45940.272329629632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45940.272329629632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45940.272329629632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45940.272329629632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45940.272329629632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45940.272329629632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45940.272329629632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45940.272329629632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45940.272329629632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45940.272329629632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45940.272329629632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45940.272329629632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45940.272329629632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45940.272329629632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45940.272329629632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45940.272329629632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45940.272329629632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45940.272329629632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45940.272329629632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45940.272329629632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45940.272329629632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45940.272329629632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45940.272329629632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45940.272329629632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45940.272329629632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45940.272329629632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45940.272329629632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45940.272329629632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45940.272329629632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45940.272329629632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45940.272329629632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45940.272329629632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45940.272329629632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45940.272329629632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45940.272329629632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45940.272329629632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45940.272329629632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45940.272329629632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45940.272329629632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45940.272329629632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45940.272329629632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45940.272329629632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45940.272329629632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45940.272329629632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45940.272329629632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45940.272329629632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45940.272329629632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45940.272329629632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45940.272329629632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45940.272329629632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45940.272329629632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45940.272329629632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45940.272329629632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45940.272329629632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45940.272329629632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45940.272329629632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45940.272329629632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45940.272329629632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45940.272329629632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45940.272329629632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45940.272329629632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45940.272329629632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45940.272329629632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45940.272329629632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45940.272329629632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45940.272329629632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45940.272329629632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45940.272329629632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45940.272329629632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45940.272329629632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45940.272329629632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45940.272329629632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45940.272329629632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45940.272329629632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45940.272329629632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45940.272329629632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45940.272329629632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45940.272329629632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45940.272329629632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45940.272329629632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45940.272329629632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45940.272329629632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45940.272329629632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45940.272329629632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45940.272329629632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45940.272329629632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45940.272329629632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45940.272329629632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45940.272329629632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45940.272329629632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45940.272329629632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45940.272329629632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45940.272329629632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45940.272329629632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45940.272329629632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45940.272329629632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45940.272329629632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45940.272329629632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45940.272329629632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45940.272329629632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45940.272329629632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45940.272329629632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45940.272329629632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45940.272329629632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45940.272329629632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45940.272329629632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45940.272329629632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45940.272329629632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45940.272329629632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45940.272329629632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45940.272329629632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45940.272329629632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45940.272329629632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45940.272329629632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45940.272329629632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45940.272329629632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45940.272329629632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45940.272329629632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45940.272329629632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45940.272329629632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45940.272329629632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45940.272329629632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45940.272329629632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45940.272329629632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45940.272329629632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45940.272329629632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45940.272329629632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45940.272329629632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45940.272329629632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45940.272329629632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45940.272329629632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45940.272329629632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45940.272329629632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45940.272329629632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45940.272329629632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45940.272329629632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45940.272329629632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45940.272329629632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45940.272329629632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45940.272329629632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45940.272329629632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45940.272329629632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45940.272329629632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45940.272329629632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45940.272329629632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45940.272329629632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45940.272329629632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45940.272329629632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45940.272329629632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45940.272329629632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45940.272329629632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45940.272329629632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45940.272329629632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45940.272329629632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45940.272329629632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45940.272329629632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45940.272329629632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45940.272329629632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45940.272329629632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45940.272329629632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45940.272329629632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45940.272329629632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45940.272329629632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45940.272329629632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45940.272329629632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45940.272329629632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45940.272329629632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45940.272329629632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45940.272329629632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45940.272329629632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45940.272329629632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45940.272329629632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45940.272329629632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45940.272329629632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45940.272329629632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45940.272329629632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45940.272329629632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45940.272329629632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45940.272329629632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45940.272329629632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45940.272329629632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45940.272329629632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45940.272329629632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45940.272329629632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45940.272329629632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45940.272329629632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45940.272329629632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45940.272329629632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45940.272329629632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45940.272329629632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45940.272329629632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45940.272329629632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45940.272329629632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45940.272329629632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45940.272329629632</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236.79161203703552</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0.71508425926003838</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1</v>
      </c>
      <c r="D4" s="129" t="s">
        <v>37196</v>
      </c>
      <c r="E4" s="104" t="s">
        <v>38964</v>
      </c>
      <c r="F4" s="131">
        <v>45940.262743055559</v>
      </c>
      <c r="G4" s="132">
        <f ca="1">IFERROR(NOW()-F4,"")</f>
        <v>9.5865740731824189E-3</v>
      </c>
      <c r="H4" s="131">
        <v>45940.256990740738</v>
      </c>
      <c r="I4" s="127" t="str">
        <f>IFERROR(VLOOKUP(D4,DB!A:F,6,0),"")</f>
        <v>Generator-SG</v>
      </c>
      <c r="J4" s="127" t="str">
        <f>IFERROR(VLOOKUP(D4,DB!A:G,7,0),"")</f>
        <v>Vandalized</v>
      </c>
      <c r="K4" s="133" t="s">
        <v>39063</v>
      </c>
      <c r="L4" s="129" t="str">
        <f>IFERROR(VLOOKUP(D4,DB!A:I,9,0),"")</f>
        <v>Latis</v>
      </c>
    </row>
    <row r="5" spans="1:16" ht="15" customHeight="1">
      <c r="A5" s="127"/>
      <c r="B5" s="127" t="str">
        <f>IFERROR(VLOOKUP(D5,DB!A:K,11,0),"")</f>
        <v/>
      </c>
      <c r="C5" s="128"/>
      <c r="D5" s="129"/>
      <c r="E5" s="104"/>
      <c r="F5" s="131"/>
      <c r="G5" s="132">
        <f ca="1">IFERROR(NOW()-F5,"")</f>
        <v>45940.272329629632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45940.272329629632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45940.272329629632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45940.272329629632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45940.272329629632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45940.272329629632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45940.272329629632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45940.272329629632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45940.272329629632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45940.272329629632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45940.272329629632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45940.272329629632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45940.272329629632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45940.272329629632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45940.272329629632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45940.272329629632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45940.272329629632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45940.272329629632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45940.272329629632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45940.272329629632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45940.272329629632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45940.272329629632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45940.272329629632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45940.272329629632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45940.272329629632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45940.272329629632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45940.272329629632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45940.272329629632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45940.272329629632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45940.272329629632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45940.272329629632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45940.272329629632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45940.272329629632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45940.272329629632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45940.272329629632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45940.272329629632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45940.272329629632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45940.272329629632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45940.272329629632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45940.272329629632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45940.272329629632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45940.272329629632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45940.272329629632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45940.272329629632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45940.272329629632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45940.272329629632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45940.272329629632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45940.272329629632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45940.272329629632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45940.272329629632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45940.272329629632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45940.272329629632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45940.272329629632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45940.272329629632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45940.272329629632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45940.272329629632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45940.272329629632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45940.272329629632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45940.272329629632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45940.272329629632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45940.272329629632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45940.272329629632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45940.272329629632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45940.272329629632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45940.272329629632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45940.272329629632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45940.272329629632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45940.272329629632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45940.272329629632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45940.272329629632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45940.272329629632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45940.272329629632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45940.272329629632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45940.272329629632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45940.272329629632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45940.272329629632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45940.272329629632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45940.272329629632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45940.272329629632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45940.272329629632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45940.272329629632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45940.272329629632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45940.272329629632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45940.272329629632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45940.272329629632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45940.272329629632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45940.272329629632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45940.272329629632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45940.272329629632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45940.272329629632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45940.272329629632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45940.272329629632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45940.272329629632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45940.272329629632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45940.272329629632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45940.272329629632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45940.272329629632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45940.272329629632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45940.272329629632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45940.272329629632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45940.272329629632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45940.272329629632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45940.272329629632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45940.272329629632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45940.272329629632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45940.272329629632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45940.272329629632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45940.272329629632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45940.272329629632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45940.272329629632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45940.272329629632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45940.272329629632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45940.272329629632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45940.272329629632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45940.272329629632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45940.272329629632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45940.272329629632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45940.272329629632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45940.272329629632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45940.272329629632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45940.272329629632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45940.272329629632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45940.272329629632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45940.272329629632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45940.272329629632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45940.272329629632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45940.272329629632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45940.272329629632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45940.272329629632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45940.272329629632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45940.272329629632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45940.272329629632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45940.272329629632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45940.272329629632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45940.272329629632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45940.272329629632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45940.272329629632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45940.272329629632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45940.272329629632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45940.272329629632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45940.272329629632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45940.272329629632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45940.272329629632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45940.272329629632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45940.272329629632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45940.272329629632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45940.272329629632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45940.272329629632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45940.272329629632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45940.272329629632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45940.272329629632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45940.272329629632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45940.272329629632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45940.272329629632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45940.272329629632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45940.272329629632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45940.272329629632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45940.272329629632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45940.272329629632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45940.272329629632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45940.272329629632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45940.272329629632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45940.272329629632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45940.272329629632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45940.272329629632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45940.272329629632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45940.272329629632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45940.272329629632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45940.272329629632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45940.272329629632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45940.272329629632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45940.272329629632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45940.272329629632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45940.272329629632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45940.272329629632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45940.272329629632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45940.272329629632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45940.272329629632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45940.272329629632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45940.272329629632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45940.272329629632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45940.272329629632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45940.272329629632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45940.272329629632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45940.272329629632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45940.272329629632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45940.272329629632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45940.272329629632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45940.272329629632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45940.272329629632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45940.272329629632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45940.272329629632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45940.272329629632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45940.272329629632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45940.272329629632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45940.272329629632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45940.272329629632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45940.272329629632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45940.272329629632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45940.272329629632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45940.272329629632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45940.272329629632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45940.272329629632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45940.272329629632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45940.272329629632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45940.272329629632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45940.272329629632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45940.272329629632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45940.272329629632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45940.272329629632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45940.272329629632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45940.272329629632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45940.272329629632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45940.272329629632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45940.272329629632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45940.272329629632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45940.272329629632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45940.272329629632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45940.272329629632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45940.272329629632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45940.272329629632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45940.272329629632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45940.272329629632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45940.272329629632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45940.272329629632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45940.272329629632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45940.272329629632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45940.272329629632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45940.272329629632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45940.272329629632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45940.272329629632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45940.272329629632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45940.272329629632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45940.272329629632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45940.272329629632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45940.272329629632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45940.272329629632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45940.272329629632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45940.272329629632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45940.272329629632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45940.272329629632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45940.272329629632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45940.272329629632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45940.272329629632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45940.272329629632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45940.272329629632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45940.272329629632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45940.272329629632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45940.272329629632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45940.272329629632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45940.272329629632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45940.272329629632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45940.272329629632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45940.272329629632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45940.272329629632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45940.272329629632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45940.272329629632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45940.272329629632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45940.272329629632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45940.272329629632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45940.272329629632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45940.272329629632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45940.272329629632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45940.272329629632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45940.272329629632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45940.272329629632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45940.272329629632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45940.272329629632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45940.272329629632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45940.272329629632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45940.272329629632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45940.272329629632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45940.272329629632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45940.272329629632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45940.272329629632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45940.272329629632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45940.272329629632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45940.272329629632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45940.272329629632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45940.272329629632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45940.272329629632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45940.272329629632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45940.272329629632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45940.272329629632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45940.272329629632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45940.272329629632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45940.272329629632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45940.272329629632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45940.272329629632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45940.272329629632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45940.272329629632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45940.272329629632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45940.272329629632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45940.272329629632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45940.272329629632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45940.272329629632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45940.272329629632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45940.272329629632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45940.272329629632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45940.272329629632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45940.272329629632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45940.272329629632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45940.272329629632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45940.272329629632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45940.272329629632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45940.272329629632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45940.272329629632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45940.272329629632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45940.272329629632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45940.272329629632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45940.272329629632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45940.272329629632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45940.272329629632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45940.272329629632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45940.272329629632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45940.272329629632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45940.272329629632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45940.272329629632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45940.272329629632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45940.272329629632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45940.272329629632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45940.272329629632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45940.272329629632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45940.272329629632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45940.272329629632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45940.272329629632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45940.272329629632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45940.272329629632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45940.272329629632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45940.272329629632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45940.272329629632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45940.272329629632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45940.272329629632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45940.272329629632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45940.272329629632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45940.272329629632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45940.272329629632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45940.272329629632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45940.272329629632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45940.272329629632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45940.272329629632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45940.272329629632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45940.272329629632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45940.272329629632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45940.272329629632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45940.272329629632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45940.272329629632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45940.272329629632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45940.272329629632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45940.272329629632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45940.272329629632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45940.272329629632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45940.272329629632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45940.272329629632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45940.272329629632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45940.272329629632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45940.272329629632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45940.272329629632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45940.272329629632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45940.272329629632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45940.272329629632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45940.272329629632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45940.272329629632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45940.272329629632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45940.272329629632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45940.272329629632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45940.272329629632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45940.272329629632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45940.272329629632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45940.272329629632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45940.272329629632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45940.272329629632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45940.272329629632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45940.272329629632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45940.272329629632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45940.272329629632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45940.272329629632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45940.272329629632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45940.272329629632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45940.272329629632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45940.272329629632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45940.272329629632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45940.272329629632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45940.272329629632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45940.272329629632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45940.272329629632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45940.272329629632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45940.272329629632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45940.272329629632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45940.272329629632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45940.272329629632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45940.272329629632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45940.272329629632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45940.272329629632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45940.272329629632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45940.272329629632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45940.272329629632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45940.272329629632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45940.272329629632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45940.272329629632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45940.272329629632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45940.272329629632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45940.272329629632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45940.272329629632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45940.272329629632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45940.272329629632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45940.272329629632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45940.272329629632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45940.272329629632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45940.272329629632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45940.272329629632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45940.272329629632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45940.272329629632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45940.272329629632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45940.272329629632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45940.272329629632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45940.272329629632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45940.272329629632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45940.272329629632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45940.272329629632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45940.272329629632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45940.272329629632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45940.272329629632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45940.272329629632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45940.272329629632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45940.272329629632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45940.272329629632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45940.272329629632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45940.272329629632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45940.272329629632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45940.272329629632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45940.272329629632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45940.272329629632</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45940.272329629632</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45940.272329629632</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45940.272329629632</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45940.272329629632</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45940.272329629632</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45940.272329629632</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45940.272329629632</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45940.272329629632</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3">
        <f ca="1">IFERROR(NOW()-F2,"")</f>
        <v>48.440269444443402</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39047</v>
      </c>
      <c r="F3" s="38">
        <v>45926.188877314817</v>
      </c>
      <c r="G3" s="163">
        <f t="shared" ref="G3" ca="1" si="0">IFERROR(NOW()-F3,"")</f>
        <v>14.083452314815077</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1</v>
      </c>
      <c r="D4" s="37" t="s">
        <v>35903</v>
      </c>
      <c r="E4" s="37" t="s">
        <v>38964</v>
      </c>
      <c r="F4" s="38">
        <v>45939.885000000002</v>
      </c>
      <c r="G4" s="39">
        <f t="shared" ref="G4:G11" ca="1" si="1">IFERROR(NOW()-F4,"")</f>
        <v>0.38732962962967576</v>
      </c>
      <c r="H4" s="38">
        <v>45939.879293981481</v>
      </c>
      <c r="I4" s="37" t="str">
        <f>IFERROR(VLOOKUP(D4,DB!A:F,6,0),"")</f>
        <v>Generator-SG</v>
      </c>
      <c r="J4" s="37" t="str">
        <f>IFERROR(VLOOKUP(D4,DB!A:G,7,0),"")</f>
        <v>Dead</v>
      </c>
      <c r="K4" s="37" t="s">
        <v>39069</v>
      </c>
      <c r="L4" s="37" t="str">
        <f>IFERROR(VLOOKUP(D4,DB!A:I,9,0),"")</f>
        <v>Latis</v>
      </c>
    </row>
    <row r="5" spans="1:13" ht="15">
      <c r="A5" s="37"/>
      <c r="B5" s="37" t="str">
        <f>IFERROR(VLOOKUP(D5,DB!A:K,11,0),"")</f>
        <v/>
      </c>
      <c r="C5" s="37"/>
      <c r="D5" s="126"/>
      <c r="E5" s="37"/>
      <c r="F5" s="38"/>
      <c r="G5" s="39">
        <f t="shared" ca="1" si="1"/>
        <v>45940.272329629632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45940.272329629632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45940.272329629632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45940.272329629632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45940.272329629632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45940.272329629632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45940.272329629632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45940.272329629632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45940.272329629632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45940.272329629632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45940.272329629632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45940.272329629632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45940.272329629632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45940.272329629632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45940.272329629632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45940.272329629632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45940.272329629632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45940.272329629632</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45940.272329629632</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45940.272329629632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45940.272329629632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45940.272329629632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45940.272329629632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45940.272329629632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45940.272329629632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45940.272329629632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45940.272329629632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45940.272329629632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45940.272329629632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45940.272329629632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45940.272329629632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45940.272329629632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45940.272329629632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45940.272329629632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45940.272329629632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45940.272329629632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45940.272329629632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45940.272329629632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45940.272329629632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45940.272329629632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45940.272329629632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45940.272329629632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45940.272329629632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45940.272329629632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45940.272329629632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45940.272329629632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45940.272329629632</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45940.272329629632</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45940.272329629632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45940.272329629632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45940.272329629632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45940.272329629632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45940.272329629632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45940.272329629632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45940.272329629632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45940.272329629632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45940.272329629632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45940.272329629632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45940.272329629632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45940.272329629632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45940.272329629632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45940.272329629632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45940.272329629632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45940.272329629632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45940.272329629632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45940.272329629632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45940.272329629632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45940.272329629632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45940.272329629632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45940.272329629632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45940.272329629632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45940.272329629632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45940.272329629632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45940.272329629632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45940.272329629632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45940.272329629632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45940.272329629632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45940.272329629632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45940.272329629632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45940.272329629632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45940.272329629632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45940.272329629632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45940.272329629632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45940.272329629632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45940.272329629632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45940.272329629632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45940.272329629632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45940.272329629632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45940.272329629632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45940.272329629632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45940.272329629632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45940.272329629632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45940.272329629632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45940.272329629632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45940.272329629632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45940.272329629632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45940.272329629632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45940.272329629632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45940.272329629632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45940.272329629632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45940.272329629632</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45940.272329629632</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6"/>
  <sheetViews>
    <sheetView workbookViewId="0">
      <selection activeCell="K11" sqref="K11"/>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39070</v>
      </c>
      <c r="B2" s="149" t="s">
        <v>5398</v>
      </c>
      <c r="C2" s="148">
        <v>1</v>
      </c>
      <c r="D2" s="149" t="s">
        <v>34463</v>
      </c>
      <c r="E2" s="148" t="s">
        <v>39071</v>
      </c>
      <c r="F2" s="150">
        <v>45926.772847222222</v>
      </c>
      <c r="G2" s="151">
        <f ca="1">IFERROR(NOW()-F2,"-")</f>
        <v>13.499482407409232</v>
      </c>
      <c r="H2" s="152">
        <v>45927.449074074102</v>
      </c>
      <c r="I2" s="149" t="str">
        <f>IFERROR(VLOOKUP(D2,DB!A:F,6,0),"")</f>
        <v>SCECO</v>
      </c>
      <c r="J2" s="149" t="str">
        <f>IFERROR(VLOOKUP(D2,DB!A:G,7,0),"")</f>
        <v>Weak</v>
      </c>
      <c r="K2" s="148" t="s">
        <v>39072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39073</v>
      </c>
      <c r="B3" s="149" t="str">
        <f>IFERROR(VLOOKUP(D3,DB!A:K,11,0),"")</f>
        <v>R6</v>
      </c>
      <c r="C3" s="148">
        <v>1</v>
      </c>
      <c r="D3" s="149" t="s">
        <v>34282</v>
      </c>
      <c r="E3" s="148" t="s">
        <v>38964</v>
      </c>
      <c r="F3" s="152">
        <v>45939.529062499998</v>
      </c>
      <c r="G3" s="151">
        <f ca="1">IFERROR(NOW()-F3,"-")</f>
        <v>0.7432671296337503</v>
      </c>
      <c r="H3" s="152">
        <v>45927.987534722219</v>
      </c>
      <c r="I3" s="149" t="str">
        <f>IFERROR(VLOOKUP(D3,DB!A:F,6,0),"")</f>
        <v>SCECO</v>
      </c>
      <c r="J3" s="149" t="str">
        <f>IFERROR(VLOOKUP(D3,DB!A:G,7,0),"")</f>
        <v>Vandalized</v>
      </c>
      <c r="K3" s="148" t="s">
        <v>39074</v>
      </c>
      <c r="L3" s="149" t="str">
        <f>IFERROR(VLOOKUP(D3,DB!A:I,9,0),"")</f>
        <v>Latis</v>
      </c>
    </row>
    <row r="4" spans="1:16383" ht="31.5" customHeight="1">
      <c r="A4" s="148" t="s">
        <v>39075</v>
      </c>
      <c r="B4" s="149" t="s">
        <v>5398</v>
      </c>
      <c r="C4" s="148">
        <v>1</v>
      </c>
      <c r="D4" s="149" t="s">
        <v>32861</v>
      </c>
      <c r="E4" s="148" t="s">
        <v>39071</v>
      </c>
      <c r="F4" s="150">
        <v>45933.880972222221</v>
      </c>
      <c r="G4" s="151">
        <f ca="1">IFERROR(NOW()-F4,"-")</f>
        <v>6.3913574074103963</v>
      </c>
      <c r="H4" s="152">
        <v>45929.455266203702</v>
      </c>
      <c r="I4" s="149" t="str">
        <f>IFERROR(VLOOKUP(D4,DB!A:F,6,0),"")</f>
        <v>SCECO</v>
      </c>
      <c r="J4" s="149" t="str">
        <f>IFERROR(VLOOKUP(D4,DB!A:G,7,0),"")</f>
        <v>In progress</v>
      </c>
      <c r="K4" s="148" t="s">
        <v>39076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39077</v>
      </c>
      <c r="B5" s="149" t="s">
        <v>5398</v>
      </c>
      <c r="C5" s="148">
        <v>1</v>
      </c>
      <c r="D5" s="149" t="s">
        <v>33408</v>
      </c>
      <c r="E5" s="148" t="s">
        <v>38964</v>
      </c>
      <c r="F5" s="150">
        <v>45939.857638888891</v>
      </c>
      <c r="G5" s="151">
        <f ca="1">IFERROR(NOW()-F5,"-")</f>
        <v>0.41469074074120726</v>
      </c>
      <c r="H5" s="152">
        <v>45934.470231481479</v>
      </c>
      <c r="I5" s="149" t="str">
        <f>IFERROR(VLOOKUP(D5,DB!A:F,6,0),"")</f>
        <v>SCECO</v>
      </c>
      <c r="J5" s="149" t="str">
        <f>IFERROR(VLOOKUP(D5,DB!A:G,7,0),"")</f>
        <v>Dead</v>
      </c>
      <c r="K5" s="148" t="s">
        <v>39076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39078</v>
      </c>
      <c r="B6" s="149" t="str">
        <f>IFERROR(VLOOKUP(D6,DB!A:K,11,0),"")</f>
        <v>R6</v>
      </c>
      <c r="C6" s="148">
        <v>1</v>
      </c>
      <c r="D6" s="149" t="s">
        <v>33325</v>
      </c>
      <c r="E6" s="148" t="s">
        <v>38964</v>
      </c>
      <c r="F6" s="150">
        <v>45939.789467592593</v>
      </c>
      <c r="G6" s="151">
        <f ca="1">IFERROR(NOW()-F6,"-")</f>
        <v>0.48286203703901265</v>
      </c>
      <c r="H6" s="152">
        <v>45939.783831018518</v>
      </c>
      <c r="I6" s="149" t="str">
        <f>IFERROR(VLOOKUP(D6,DB!A:F,6,0),"")</f>
        <v>Generator-SG</v>
      </c>
      <c r="J6" s="149" t="str">
        <f>IFERROR(VLOOKUP(D6,DB!A:G,7,0),"")</f>
        <v>Vandalized</v>
      </c>
      <c r="K6" s="148" t="s">
        <v>39079</v>
      </c>
      <c r="L6" s="149" t="str">
        <f>IFERROR(VLOOKUP(D6,DB!A:I,9,0),"")</f>
        <v>Latis</v>
      </c>
    </row>
    <row r="7" spans="1:16383" ht="31.5" customHeight="1">
      <c r="A7" s="156"/>
      <c r="B7" s="156" t="str">
        <f>IFERROR(VLOOKUP(D7,DB!A:K,11,0),"")</f>
        <v/>
      </c>
      <c r="C7" s="156"/>
      <c r="D7" s="156"/>
      <c r="E7" s="156"/>
      <c r="F7" s="161"/>
      <c r="G7" s="151">
        <f ca="1">IFERROR(NOW()-F7,"-")</f>
        <v>45940.272329629632</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45940.272329629632</v>
      </c>
      <c r="H8" s="156"/>
      <c r="I8" s="156" t="str">
        <f>IFERROR(VLOOKUP(D8,DB!A:F,6,0),"")</f>
        <v/>
      </c>
      <c r="J8" s="156" t="str">
        <f>IFERROR(VLOOKUP(D8,DB!A:G,7,0),"")</f>
        <v/>
      </c>
      <c r="K8" s="156"/>
      <c r="L8" s="156" t="str">
        <f>IFERROR(VLOOKUP(D8,DB!A:I,9,0),"")</f>
        <v/>
      </c>
    </row>
    <row r="9" spans="1:16383" ht="31.5" customHeight="1">
      <c r="A9" s="110"/>
      <c r="B9" s="157" t="str">
        <f>IFERROR(VLOOKUP(D9,DB!A:K,11,0),"")</f>
        <v/>
      </c>
      <c r="C9" s="157"/>
      <c r="D9" s="156"/>
      <c r="E9" s="156"/>
      <c r="F9" s="113"/>
      <c r="G9" s="151">
        <f ca="1">IFERROR(NOW()-F9,"-")</f>
        <v>45940.272329629632</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45940.272329629632</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45940.272329629632</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45940.272329629632</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45940.272329629632</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45940.272329629632</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45940.272329629632</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45940.272329629632</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45940.272329629632</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45940.272329629632</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45940.272329629632</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45940.272329629632</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45940.272329629632</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45940.272329629632</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45940.272329629632</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45940.272329629632</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45940.272329629632</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45940.272329629632</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45940.272329629632</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45940.272329629632</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45940.272329629632</v>
      </c>
      <c r="H29" s="113"/>
      <c r="I29" s="157" t="str">
        <f>IFERROR(VLOOKUP(D29,DB!A:F,6,0),"")</f>
        <v/>
      </c>
      <c r="J29" s="157" t="str">
        <f>IFERROR(VLOOKUP(D29,DB!A:G,7,0),"")</f>
        <v/>
      </c>
      <c r="K29" s="160"/>
      <c r="L29" s="158" t="str">
        <f>IFERROR(VLOOKUP(D29,DB!A:I,9,0),"")</f>
        <v/>
      </c>
    </row>
    <row r="30" spans="1:12" ht="31.5" customHeight="1">
      <c r="A30" s="110"/>
      <c r="B30" s="109" t="str">
        <f>IFERROR(VLOOKUP(D30,DB!A:K,11,0),"")</f>
        <v/>
      </c>
      <c r="C30" s="111"/>
      <c r="D30" s="109"/>
      <c r="E30" s="112"/>
      <c r="F30" s="113"/>
      <c r="G30" s="81">
        <f ca="1">IFERROR(NOW()-F30,"-")</f>
        <v>45940.272329629632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45940.272329629632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45940.272329629632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45940.272329629632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45940.272329629632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45940.272329629632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45940.272329629632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45940.272329629632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45940.272329629632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45940.272329629632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45940.272329629632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45940.272329629632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45940.272329629632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45940.272329629632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45940.272329629632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45940.272329629632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45940.272329629632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45940.272329629632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45940.272329629632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45940.272329629632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45940.272329629632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45940.272329629632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45940.272329629632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45940.272329629632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45940.272329629632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45940.272329629632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45940.272329629632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45940.272329629632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45940.272329629632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45940.272329629632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45940.272329629632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45940.272329629632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45940.272329629632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45940.272329629632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45940.272329629632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45940.272329629632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45940.272329629632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45940.272329629632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45940.272329629632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45940.272329629632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45940.272329629632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45940.272329629632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45940.272329629632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45940.272329629632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45940.272329629632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45940.272329629632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45940.272329629632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45940.272329629632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45940.272329629632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45940.272329629632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45940.272329629632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45940.272329629632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45940.272329629632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45940.272329629632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45940.272329629632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45940.272329629632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45940.272329629632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45940.272329629632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45940.272329629632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45940.272329629632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45940.272329629632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45940.272329629632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45940.272329629632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45940.272329629632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45940.272329629632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45940.272329629632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45940.272329629632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45940.272329629632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45940.272329629632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45940.272329629632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45940.272329629632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45940.272329629632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45940.272329629632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45940.272329629632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45940.272329629632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45940.272329629632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45940.272329629632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45940.272329629632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45940.272329629632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45940.272329629632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45940.272329629632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45940.272329629632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45940.272329629632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45940.272329629632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45940.272329629632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45940.272329629632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45940.272329629632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45940.272329629632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45940.272329629632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45940.272329629632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45940.272329629632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45940.272329629632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45940.272329629632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45940.272329629632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45940.272329629632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45940.272329629632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45940.272329629632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45940.272329629632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45940.272329629632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45940.272329629632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45940.272329629632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45940.272329629632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45940.272329629632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45940.272329629632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45940.272329629632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45940.272329629632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45940.272329629632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45940.272329629632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45940.272329629632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45940.272329629632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45940.272329629632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45940.272329629632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45940.272329629632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45940.272329629632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45940.272329629632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45940.272329629632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45940.272329629632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45940.272329629632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45940.272329629632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45940.272329629632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45940.272329629632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45940.272329629632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45940.272329629632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45940.272329629632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45940.272329629632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45940.272329629632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45940.272329629632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45940.272329629632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45940.272329629632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45940.272329629632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45940.272329629632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45940.272329629632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45940.272329629632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45940.272329629632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45940.272329629632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45940.272329629632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45940.272329629632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45940.272329629632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45940.272329629632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45940.272329629632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45940.272329629632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45940.272329629632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45940.272329629632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45940.272329629632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45940.272329629632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45940.272329629632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45940.272329629632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45940.272329629632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45940.272329629632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45940.272329629632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45940.272329629632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45940.272329629632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45940.272329629632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45940.272329629632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45940.272329629632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45940.272329629632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45940.272329629632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45940.272329629632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45940.272329629632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45940.272329629632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45940.272329629632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45940.272329629632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45940.272329629632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45940.272329629632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45940.272329629632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45940.272329629632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45940.272329629632</v>
      </c>
      <c r="H196" s="113"/>
      <c r="I196" s="109" t="str">
        <f>IFERROR(VLOOKUP(D196,DB!A:F,6,0),"")</f>
        <v/>
      </c>
      <c r="J196" s="108" t="str">
        <f>IFERROR(VLOOKUP(D196,DB!A:G,7,0),"")</f>
        <v/>
      </c>
      <c r="K196" s="114"/>
      <c r="L196" s="115" t="str">
        <f>IFERROR(VLOOKUP(D196,DB!A:I,9,0),"")</f>
        <v/>
      </c>
    </row>
  </sheetData>
  <dataValidations count="2">
    <dataValidation allowBlank="1" showInputMessage="1" showErrorMessage="1" sqref="E1" xr:uid="{380493DB-286A-4683-AF55-C78F04945A49}"/>
    <dataValidation type="list" allowBlank="1" showInputMessage="1" showErrorMessage="1" sqref="E3 E5:E19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2025-10-10T03:33:40Z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