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258" documentId="13_ncr:1_{F6CB121F-512D-4AA6-A0C1-0FB36C537598}" xr6:coauthVersionLast="47" xr6:coauthVersionMax="47" xr10:uidLastSave="{A0BDB1EE-6A1F-49A2-8E05-B5A53F4DCD1C}"/>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G3" i="4"/>
  <c r="G4"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I2" i="6"/>
  <c r="I5" i="6"/>
  <c r="L2" i="6"/>
  <c r="L5" i="6"/>
  <c r="L4" i="6"/>
  <c r="J5" i="6"/>
  <c r="J2" i="6"/>
  <c r="J4" i="6"/>
  <c r="I4" i="6"/>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B4" i="5"/>
  <c r="B5" i="5"/>
  <c r="B6" i="5"/>
  <c r="B7" i="5"/>
  <c r="B8" i="5"/>
  <c r="B9" i="5"/>
  <c r="B10" i="5"/>
  <c r="B11" i="5"/>
  <c r="B12" i="5"/>
  <c r="B13" i="5"/>
  <c r="B14" i="5"/>
  <c r="B15" i="5"/>
  <c r="B16" i="5"/>
  <c r="B17" i="5"/>
  <c r="B1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<sst xmlns="http://schemas.openxmlformats.org/spreadsheetml/2006/main" count="178599" uniqueCount="39083">
  <si>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</si>
  <si>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</si>
  <si>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</si>
  <si>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</si>
  <si>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</si>
  <si>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</si>
  <si>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</si>
  <si>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</si>
  <si>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</si>
  <si>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</si>
  <si>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</si>
  <si>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</si>
  <si>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</si>
  <si>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</si>
  <si>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</si>
  <si>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</si>
  <si>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</si>
  <si>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</si>
  <si>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</si>
  <si>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</si>
  <si>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</si>
  <si>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</si>
  <si>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</si>
  <si>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</si>
  <si>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</si>
  <si>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</si>
  <si>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</si>
  <si>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</si>
  <si>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</si>
  <si>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</si>
  <si>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</si>
  <si>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</si>
  <si>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</si>
  <si>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</si>
  <si>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</si>
  <si>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</si>
  <si>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</si>
  <si>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</si>
  <si>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</si>
  <si>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</si>
  <si>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</si>
  <si>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</si>
  <si>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</si>
  <si>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</si>
  <si>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</si>
  <si>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</si>
  <si>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</si>
  <si>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</si>
  <si>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</si>
  <si>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</si>
  <si>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</si>
  <si>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</si>
  <si>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</si>
  <si>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</si>
  <si>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</si>
  <si>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</si>
  <si>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</si>
  <si>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</si>
  <si>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</si>
  <si>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</si>
  <si>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</si>
  <si>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</si>
  <si>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</si>
  <si>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</si>
  <si>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</si>
  <si>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</si>
  <si>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</si>
  <si>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</si>
  <si>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</si>
  <si>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</si>
  <si>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</si>
  <si>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</si>
  <si>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</si>
  <si>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</si>
  <si>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</si>
  <si>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</si>
  <si>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</si>
  <si>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</si>
  <si>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</si>
  <si>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</si>
  <si>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</si>
  <si>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</si>
  <si>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</si>
  <si>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</si>
  <si>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</si>
  <si>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</si>
  <si>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</si>
  <si>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</si>
  <si>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</si>
  <si>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</si>
  <si>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</si>
  <si>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</si>
  <si>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</si>
  <si>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</si>
  <si>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</si>
  <si>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</si>
  <si>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</si>
  <si>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</si>
  <si>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</si>
  <si>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</si>
  <si>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</si>
  <si>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</si>
  <si>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</si>
  <si>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</si>
  <si>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</si>
  <si>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</si>
  <si>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</si>
  <si>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</si>
  <si>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</si>
  <si>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</si>
  <si>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</si>
  <si>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</si>
  <si>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</si>
  <si>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</si>
  <si>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</si>
  <si>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</si>
  <si>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</si>
  <si>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</si>
  <si>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</si>
  <si>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</si>
  <si>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</si>
  <si>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</si>
  <si>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</si>
  <si>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</si>
  <si>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</si>
  <si>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</si>
  <si>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</si>
  <si>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</si>
  <si>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</si>
  <si>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</si>
  <si>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</si>
  <si>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</si>
  <si>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</si>
  <si>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</si>
  <si>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</si>
  <si>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</si>
  <si>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</si>
  <si>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</si>
  <si>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</si>
  <si>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</si>
  <si>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</si>
  <si>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</si>
  <si>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</si>
  <si>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</si>
  <si>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</si>
  <si>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</si>
  <si>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</si>
  <si>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</si>
  <si>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</si>
  <si>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</si>
  <si>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</si>
  <si>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</si>
  <si>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</si>
  <si>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</si>
  <si>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</si>
  <si>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</si>
  <si>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</si>
  <si>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</si>
  <si>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</si>
  <si>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</si>
  <si>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</si>
  <si>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</si>
  <si>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</si>
  <si>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</si>
  <si>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</si>
  <si>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</si>
  <si>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</si>
  <si>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</si>
  <si>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</si>
  <si>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</si>
  <si>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</si>
  <si>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</si>
  <si>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</si>
  <si>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</si>
  <si>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</si>
  <si>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</si>
  <si>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</si>
  <si>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</si>
  <si>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</si>
  <si>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</si>
  <si>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</si>
  <si>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</si>
  <si>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</si>
  <si>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</si>
  <si>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</si>
  <si>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</si>
  <si>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</si>
  <si>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</si>
  <si>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</si>
  <si>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</si>
  <si>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</si>
  <si>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</si>
  <si>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</si>
  <si>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</si>
  <si>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</si>
  <si>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</si>
  <si>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</si>
  <si>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</si>
  <si>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</si>
  <si>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</si>
  <si>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</si>
  <si>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</si>
  <si>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</si>
  <si>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</si>
  <si>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</si>
  <si>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</si>
  <si>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</si>
  <si>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</si>
  <si>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</si>
  <si>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</si>
  <si>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</si>
  <si>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</si>
  <si>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</si>
  <si>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</si>
  <si>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</si>
  <si>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</si>
  <si>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</si>
  <si>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</si>
  <si>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</si>
  <si>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</si>
  <si>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</si>
  <si>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</si>
  <si>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</si>
  <si>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</si>
  <si>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</si>
  <si>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</si>
  <si>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</si>
  <si>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</si>
  <si>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</si>
  <si>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</si>
  <si>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</si>
  <si>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</si>
  <si>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</si>
  <si>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</si>
  <si>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</si>
  <si>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</si>
  <si>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</si>
  <si>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</si>
  <si>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</si>
  <si>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</si>
  <si>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</si>
  <si>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</si>
  <si>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</si>
  <si>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</si>
  <si>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</si>
  <si>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</si>
  <si>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</si>
  <si>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</si>
  <si>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</si>
  <si>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</si>
  <si>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</si>
  <si>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</si>
  <si>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</si>
  <si>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</si>
  <si>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</si>
  <si>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</si>
  <si>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</si>
  <si>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</si>
  <si>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</si>
  <si>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</si>
  <si>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</si>
  <si>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</si>
  <si>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</si>
  <si>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</si>
  <si>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</si>
  <si>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</si>
  <si>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</si>
  <si>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</si>
  <si>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</si>
  <si>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</si>
  <si>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</si>
  <si>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</si>
  <si>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</si>
  <si>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</si>
  <si>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</si>
  <si>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</si>
  <si>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</si>
  <si>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</si>
  <si>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</si>
  <si>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</si>
  <si>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</si>
  <si>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</si>
  <si>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</si>
  <si>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</si>
  <si>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</si>
  <si>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</si>
  <si>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</si>
  <si>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</si>
  <si>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</si>
  <si>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</si>
  <si>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</si>
  <si>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</si>
  <si>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</si>
  <si>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</si>
  <si>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</si>
  <si>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</si>
  <si>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</si>
  <si>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</si>
  <si>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</si>
  <si>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</si>
  <si>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</si>
  <si>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</si>
  <si>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</si>
  <si>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</si>
  <si>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</si>
  <si>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</si>
  <si>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</si>
  <si>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</si>
  <si>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</si>
  <si>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</si>
  <si>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</si>
  <si>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</si>
  <si>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</si>
  <si>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</si>
  <si>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</si>
  <si>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</si>
  <si>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</si>
  <si>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</si>
  <si>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</si>
  <si>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</si>
  <si>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</si>
  <si>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</si>
  <si>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</si>
  <si>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</si>
  <si>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</si>
  <si>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</si>
  <si>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</si>
  <si>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</si>
  <si>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</si>
  <si>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</si>
  <si>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</si>
  <si>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</si>
  <si>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</si>
  <si>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</si>
  <si>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</si>
  <si>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</si>
  <si>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</si>
  <si>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</si>
  <si>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</si>
  <si>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</si>
  <si>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</si>
  <si>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</si>
  <si>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</si>
  <si>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</si>
  <si>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</si>
  <si>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</si>
  <si>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</si>
  <si>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</si>
  <si>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</si>
  <si>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</si>
  <si>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</si>
  <si>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</si>
  <si>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</si>
  <si>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</si>
  <si>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</si>
  <si>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</si>
  <si>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</si>
  <si>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</si>
  <si>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</si>
  <si>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</si>
  <si>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</si>
  <si>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</si>
  <si>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</si>
  <si>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</si>
  <si>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</si>
  <si>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</si>
  <si>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</si>
  <si>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</si>
  <si>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</si>
  <si>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</si>
  <si>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</si>
  <si>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</si>
  <si>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</si>
  <si>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</si>
  <si>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</si>
  <si>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</si>
  <si>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</si>
  <si>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</si>
  <si>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</si>
  <si>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</si>
  <si>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</si>
  <si>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</si>
  <si>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</si>
  <si>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</si>
  <si>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</si>
  <si>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</si>
  <si>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</si>
  <si>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</si>
  <si>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</si>
  <si>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</si>
  <si>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</si>
  <si>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</si>
  <si>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</si>
  <si>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</si>
  <si>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</si>
  <si>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</si>
  <si>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</si>
  <si>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</si>
  <si>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</si>
  <si>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</si>
  <si>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</si>
  <si>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</si>
  <si>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</si>
  <si>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</si>
  <si>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</si>
  <si>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</si>
  <si>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</si>
  <si>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</si>
  <si>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</si>
  <si>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</si>
  <si>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</si>
  <si>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</si>
  <si>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</si>
  <si>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</si>
  <si>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</si>
  <si>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</si>
  <si>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</si>
  <si>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</si>
  <si>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</si>
  <si>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</si>
  <si>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</si>
  <si>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</si>
  <si>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</si>
  <si>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</si>
  <si>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</si>
  <si>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</si>
  <si>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</si>
  <si>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</si>
  <si>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</si>
  <si>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</si>
  <si>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</si>
  <si>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</si>
  <si>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</si>
  <si>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</si>
  <si>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</si>
  <si>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</si>
  <si>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</si>
  <si>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</si>
  <si>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</si>
  <si>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</si>
  <si>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</si>
  <si>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</si>
  <si>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</si>
  <si>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</si>
  <si>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</si>
  <si>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</si>
  <si>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</si>
  <si>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</si>
  <si>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</si>
  <si>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</si>
  <si>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</si>
  <si>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</si>
  <si>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</si>
  <si>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</si>
  <si>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</si>
  <si>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</si>
  <si>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</si>
  <si>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</si>
  <si>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</si>
  <si>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</si>
  <si>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</si>
  <si>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</si>
  <si>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</si>
  <si>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</si>
  <si>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</si>
  <si>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</si>
  <si>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</si>
  <si>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</si>
  <si>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</si>
  <si>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</si>
  <si>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</si>
  <si>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</si>
  <si>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</si>
  <si>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</si>
  <si>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</si>
  <si>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</si>
  <si>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</si>
  <si>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</si>
  <si>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</si>
  <si>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</si>
  <si>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</si>
  <si>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</si>
  <si>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</si>
  <si>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</si>
  <si>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</si>
  <si>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</si>
  <si>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</si>
  <si>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</si>
  <si>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</si>
  <si>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</si>
  <si>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</si>
  <si>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</si>
  <si>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</si>
  <si>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</si>
  <si>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</si>
  <si>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</si>
  <si>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</si>
  <si>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</si>
  <si>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</si>
  <si>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</si>
  <si>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</si>
  <si>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</si>
  <si>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</si>
  <si>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</si>
  <si>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</si>
  <si>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</si>
  <si>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</si>
  <si>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</si>
  <si>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</si>
  <si>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</si>
  <si>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</si>
  <si>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</si>
  <si>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</si>
  <si>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</si>
  <si>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</si>
  <si>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</si>
  <si>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</si>
  <si>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</si>
  <si>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</si>
  <si>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</si>
  <si>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</si>
  <si>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</si>
  <si>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</si>
  <si>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</si>
  <si>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</si>
  <si>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</si>
  <si>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</si>
  <si>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</si>
  <si>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</si>
  <si>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</si>
  <si>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</si>
  <si>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</si>
  <si>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</si>
  <si>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</si>
  <si>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</si>
  <si>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</si>
  <si>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</si>
  <si>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</si>
  <si>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</si>
  <si>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</si>
  <si>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</si>
  <si>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</si>
  <si>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</si>
  <si>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</si>
  <si>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</si>
  <si>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</si>
  <si>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</si>
  <si>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</si>
  <si>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</si>
  <si>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</si>
  <si>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</si>
  <si>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</si>
  <si>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</si>
  <si>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</si>
  <si>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</si>
  <si>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</si>
  <si>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</si>
  <si>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</si>
  <si>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</si>
  <si>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</si>
  <si>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</si>
  <si>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</si>
  <si>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</si>
  <si>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</si>
  <si>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</si>
  <si>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</si>
  <si>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</si>
  <si>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</si>
  <si>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</si>
  <si>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</si>
  <si>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</si>
  <si>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</si>
  <si>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</si>
  <si>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</si>
  <si>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</si>
  <si>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</si>
  <si>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</si>
  <si>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</si>
  <si>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</si>
  <si>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</si>
  <si>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</si>
  <si>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</si>
  <si>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</si>
  <si>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</si>
  <si>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</si>
  <si>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</si>
  <si>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</si>
  <si>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</si>
  <si>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</si>
  <si>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</si>
  <si>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</si>
  <si>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</si>
  <si>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</si>
  <si>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</si>
  <si>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</si>
  <si>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</si>
  <si>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</si>
  <si>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</si>
  <si>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</si>
  <si>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</si>
  <si>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</si>
  <si>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</si>
  <si>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</si>
  <si>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</si>
  <si>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</si>
  <si>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</si>
  <si>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</si>
  <si>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</si>
  <si>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</si>
  <si>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</si>
  <si>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</si>
  <si>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</si>
  <si>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</si>
  <si>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</si>
  <si>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</si>
  <si>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</si>
  <si>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</si>
  <si>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</si>
  <si>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</si>
  <si>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</si>
  <si>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</si>
  <si>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</si>
  <si>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</si>
  <si>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</si>
  <si>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</si>
  <si>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</si>
  <si>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</si>
  <si>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</si>
  <si>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</si>
  <si>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</si>
  <si>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</si>
  <si>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</si>
  <si>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</si>
  <si>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</si>
  <si>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</si>
  <si>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</si>
  <si>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</si>
  <si>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</si>
  <si>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</si>
  <si>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</si>
  <si>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</si>
  <si>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</si>
  <si>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</si>
  <si>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</si>
  <si>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</si>
  <si>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</si>
  <si>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</si>
  <si>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</si>
  <si>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</si>
  <si>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</si>
  <si>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</si>
  <si>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</si>
  <si>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</si>
  <si>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</si>
  <si>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</si>
  <si>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</si>
  <si>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</si>
  <si>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</si>
  <si>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</si>
  <si>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</si>
  <si>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</si>
  <si>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</si>
  <si>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</si>
  <si>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</si>
  <si>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</si>
  <si>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</si>
  <si>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</si>
  <si>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</si>
  <si>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</si>
  <si>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</si>
  <si>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</si>
  <si>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</si>
  <si>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</si>
  <si>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</si>
  <si>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</si>
  <si>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</si>
  <si>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</si>
  <si>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</si>
  <si>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</si>
  <si>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</si>
  <si>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</si>
  <si>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</si>
  <si>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</si>
  <si>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</si>
  <si>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</si>
  <si>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</si>
  <si>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</si>
  <si>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</si>
  <si>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</si>
  <si>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</si>
  <si>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</si>
  <si>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</si>
  <si>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</si>
  <si>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</si>
  <si>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</si>
  <si>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</si>
  <si>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</si>
  <si>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</si>
  <si>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</si>
  <si>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</si>
  <si>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</si>
  <si>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</si>
  <si>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</si>
  <si>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</si>
  <si>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</si>
  <si>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</si>
  <si>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</si>
  <si>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</si>
  <si>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</si>
  <si>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</si>
  <si>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</si>
  <si>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</si>
  <si>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</si>
  <si>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</si>
  <si>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</si>
  <si>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</si>
  <si>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</si>
  <si>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</si>
  <si>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</si>
  <si>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</si>
  <si>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</si>
  <si>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</si>
  <si>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</si>
  <si>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</si>
  <si>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</si>
  <si>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</si>
  <si>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</si>
  <si>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</si>
  <si>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</si>
  <si>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</si>
  <si>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</si>
  <si>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</si>
  <si>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</si>
  <si>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</si>
  <si>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</si>
  <si>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</si>
  <si>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</si>
  <si>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</si>
  <si>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</si>
  <si>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</si>
  <si>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</si>
  <si>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</si>
  <si>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</si>
  <si>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</si>
  <si>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</si>
  <si>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</si>
  <si>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</si>
  <si>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</si>
  <si>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</si>
  <si>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</si>
  <si>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</si>
  <si>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</si>
  <si>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</si>
  <si>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</si>
  <si>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</si>
  <si>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</si>
  <si>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</si>
  <si>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</si>
  <si>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</si>
  <si>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</si>
  <si>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</si>
  <si>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</si>
  <si>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</si>
  <si>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</si>
  <si>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</si>
  <si>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</si>
  <si>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</si>
  <si>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</si>
  <si>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</si>
  <si>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</si>
  <si>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</si>
  <si>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</si>
  <si>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</si>
  <si>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</si>
  <si>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</si>
  <si>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</si>
  <si>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</si>
  <si>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</si>
  <si>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</si>
  <si>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</si>
  <si>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</si>
  <si>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</si>
  <si>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</si>
  <si>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</si>
  <si>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</si>
  <si>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</si>
  <si>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</si>
  <si>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</si>
  <si>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</si>
  <si>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</si>
  <si>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</si>
  <si>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</si>
  <si>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</si>
  <si>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</si>
  <si>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</si>
  <si>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</si>
  <si>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</si>
  <si>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</si>
  <si>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</si>
  <si>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</si>
  <si>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</si>
  <si>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</si>
  <si>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</si>
  <si>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</si>
  <si>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</si>
  <si>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</si>
  <si>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</si>
  <si>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</si>
  <si>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</si>
  <si>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</si>
  <si>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</si>
  <si>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</si>
  <si>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</si>
  <si>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</si>
  <si>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</si>
  <si>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</si>
  <si>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</si>
  <si>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</si>
  <si>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</si>
  <si>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</si>
  <si>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</si>
  <si>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</si>
  <si>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</si>
  <si>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</si>
  <si>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</si>
  <si>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</si>
  <si>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</si>
  <si>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</si>
  <si>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</si>
  <si>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</si>
  <si>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</si>
  <si>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</si>
  <si>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</si>
  <si>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</si>
  <si>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</si>
  <si>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</si>
  <si>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</si>
  <si>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</si>
  <si>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</si>
  <si>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</si>
  <si>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</si>
  <si>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</si>
  <si>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</si>
  <si>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</si>
  <si>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</si>
  <si>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</si>
  <si>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</si>
  <si>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</si>
  <si>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</si>
  <si>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</si>
  <si>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</si>
  <si>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</si>
  <si>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</si>
  <si>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</si>
  <si>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</si>
  <si>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</si>
  <si>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</si>
  <si>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</si>
  <si>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</si>
  <si>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</si>
  <si>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</si>
  <si>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</si>
  <si>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</si>
  <si>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</si>
  <si>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</si>
  <si>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</si>
  <si>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</si>
  <si>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</si>
  <si>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</si>
  <si>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</si>
  <si>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</si>
  <si>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</si>
  <si>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</si>
  <si>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</si>
  <si>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</si>
  <si>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</si>
  <si>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</si>
  <si>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</si>
  <si>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</si>
  <si>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</si>
  <si>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</si>
  <si>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</si>
  <si>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</si>
  <si>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</si>
  <si>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</si>
  <si>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</si>
  <si>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</si>
  <si>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</si>
  <si>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</si>
  <si>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</si>
  <si>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</si>
  <si>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</si>
  <si>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</si>
  <si>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</si>
  <si>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</si>
  <si>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</si>
  <si>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</si>
  <si>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</si>
  <si>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</si>
  <si>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</si>
  <si>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</si>
  <si>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</si>
  <si>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</si>
  <si>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</si>
  <si>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</si>
  <si>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</si>
  <si>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</si>
  <si>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</si>
  <si>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</si>
  <si>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</si>
  <si>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</si>
  <si>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</si>
  <si>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</si>
  <si>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</si>
  <si>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</si>
  <si>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</si>
  <si>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</si>
  <si>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</si>
  <si>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</si>
  <si>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</si>
  <si>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</si>
  <si>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</si>
  <si>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</si>
  <si>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</si>
  <si>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</si>
  <si>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</si>
  <si>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</si>
  <si>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</si>
  <si>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</si>
  <si>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</si>
  <si>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</si>
  <si>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</si>
  <si>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</si>
  <si>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</si>
  <si>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</si>
  <si>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</si>
  <si>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</si>
  <si>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</si>
  <si>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</si>
  <si>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</si>
  <si>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</si>
  <si>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</si>
  <si>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</si>
  <si>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</si>
  <si>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</si>
  <si>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</si>
  <si>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</si>
  <si>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</si>
  <si>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</si>
  <si>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</si>
  <si>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</si>
  <si>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</si>
  <si>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</si>
  <si>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</si>
  <si>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</si>
  <si>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</si>
  <si>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</si>
  <si>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</si>
  <si>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</si>
  <si>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</si>
  <si>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</si>
  <si>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</si>
  <si>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</si>
  <si>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</si>
  <si>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</si>
  <si>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</si>
  <si>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</si>
  <si>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</si>
  <si>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</si>
  <si>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</si>
  <si>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</si>
  <si>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</si>
  <si>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</si>
  <si>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</si>
  <si>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</si>
  <si>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</si>
  <si>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</si>
  <si>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</si>
  <si>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</si>
  <si>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</si>
  <si>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</si>
  <si>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</si>
  <si>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</si>
  <si>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</si>
  <si>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</si>
  <si>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</si>
  <si>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</si>
  <si>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</si>
  <si>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</si>
  <si>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</si>
  <si>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</si>
  <si>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</si>
  <si>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</si>
  <si>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</si>
  <si>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</si>
  <si>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</si>
  <si>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</si>
  <si>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</si>
  <si>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</si>
  <si>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</si>
  <si>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</si>
  <si>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</si>
  <si>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</si>
  <si>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</si>
  <si>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</si>
  <si>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</si>
  <si>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</si>
  <si>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</si>
  <si>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</si>
  <si>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</si>
  <si>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</si>
  <si>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</si>
  <si>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</si>
  <si>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</si>
  <si>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</si>
  <si>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</si>
  <si>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</si>
  <si>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</si>
  <si>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</si>
  <si>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</si>
  <si>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</si>
  <si>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</si>
  <si>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</si>
  <si>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</si>
  <si>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</si>
  <si>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</si>
  <si>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</si>
  <si>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</si>
  <si>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</si>
  <si>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</si>
  <si>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</si>
  <si>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</si>
  <si>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</si>
  <si>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</si>
  <si>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</si>
  <si>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</si>
  <si>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</si>
  <si>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</si>
  <si>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</si>
  <si>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</si>
  <si>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</si>
  <si>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</si>
  <si>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</si>
  <si>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</si>
  <si>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</si>
  <si>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</si>
  <si>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</si>
  <si>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</si>
  <si>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</si>
  <si>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</si>
  <si>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</si>
  <si>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</si>
  <si>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</si>
  <si>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</si>
  <si>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</si>
  <si>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</si>
  <si>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</si>
  <si>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</si>
  <si>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</si>
  <si>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</si>
  <si>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</si>
  <si>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</si>
  <si>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</si>
  <si>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</si>
  <si>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</si>
  <si>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</si>
  <si>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</si>
  <si>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</si>
  <si>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</si>
  <si>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</si>
  <si>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</si>
  <si>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</si>
  <si>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</si>
  <si>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</si>
  <si>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</si>
  <si>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</si>
  <si>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</si>
  <si>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</si>
  <si>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</si>
  <si>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</si>
  <si>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</si>
  <si>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</si>
  <si>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</si>
  <si>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</si>
  <si>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</si>
  <si>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</si>
  <si>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</si>
  <si>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</si>
  <si>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</si>
  <si>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</si>
  <si>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</si>
  <si>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</si>
  <si>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</si>
  <si>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</si>
  <si>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</si>
  <si>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</si>
  <si>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</si>
  <si>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</si>
  <si>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</si>
  <si>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</si>
  <si>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</si>
  <si>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</si>
  <si>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</si>
  <si>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</si>
  <si>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</si>
  <si>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</si>
  <si>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</si>
  <si>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</si>
  <si>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</si>
  <si>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</si>
  <si>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</si>
  <si>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</si>
  <si>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</si>
  <si>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</si>
  <si>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</si>
  <si>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</si>
  <si>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</si>
  <si>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</si>
  <si>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</si>
  <si>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</si>
  <si>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</si>
  <si>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</si>
  <si>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</si>
  <si>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</si>
  <si>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</si>
  <si>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</si>
  <si>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</si>
  <si>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</si>
  <si>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</si>
  <si>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</si>
  <si>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</si>
  <si>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</si>
  <si>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</si>
  <si>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</si>
  <si>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</si>
  <si>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</si>
  <si>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</si>
  <si>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</si>
  <si>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</si>
  <si>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</si>
  <si>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</si>
  <si>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</si>
  <si>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</si>
  <si>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</si>
  <si>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</si>
  <si>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</si>
  <si>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</si>
  <si>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</si>
  <si>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</si>
  <si>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</si>
  <si>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</si>
  <si>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</si>
  <si>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</si>
  <si>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</si>
  <si>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</si>
  <si>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</si>
  <si>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</si>
  <si>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</si>
  <si>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</si>
  <si>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</si>
  <si>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</si>
  <si>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</si>
  <si>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</si>
  <si>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</si>
  <si>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</si>
  <si>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</si>
  <si>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</si>
  <si>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</si>
  <si>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</si>
  <si>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</si>
  <si>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</si>
  <si>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</si>
  <si>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</si>
  <si>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</si>
  <si>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</si>
  <si>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</si>
  <si>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</si>
  <si>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</si>
  <si>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</si>
  <si>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</si>
  <si>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</si>
  <si>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</si>
  <si>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</si>
  <si>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</si>
  <si>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</si>
  <si>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</si>
  <si>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</si>
  <si>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</si>
  <si>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</si>
  <si>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</si>
  <si>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</si>
  <si>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</si>
  <si>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</si>
  <si>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</si>
  <si>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</si>
  <si>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</si>
  <si>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</si>
  <si>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</si>
  <si>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</si>
  <si>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</si>
  <si>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</si>
  <si>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</si>
  <si>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</si>
  <si>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</si>
  <si>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</si>
  <si>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</si>
  <si>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</si>
  <si>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</si>
  <si>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</si>
  <si>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</si>
  <si>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</si>
  <si>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</si>
  <si>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</si>
  <si>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</si>
  <si>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</si>
  <si>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</si>
  <si>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</si>
  <si>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</si>
  <si>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</si>
  <si>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</si>
  <si>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</si>
  <si>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</si>
  <si>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</si>
  <si>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</si>
  <si>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</si>
  <si>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</si>
  <si>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</si>
  <si>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</si>
  <si>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</si>
  <si>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</si>
  <si>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</si>
  <si>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</si>
  <si>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</si>
  <si>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</si>
  <si>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</si>
  <si>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</si>
  <si>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</si>
  <si>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</si>
  <si>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</si>
  <si>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</si>
  <si>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</si>
  <si>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</si>
  <si>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</si>
  <si>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</si>
  <si>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</si>
  <si>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</si>
  <si>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</si>
  <si>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</si>
  <si>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</si>
  <si>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</si>
  <si>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</si>
  <si>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</si>
  <si>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</si>
  <si>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</si>
  <si>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</si>
  <si>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</si>
  <si>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</si>
  <si>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</si>
  <si>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</si>
  <si>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</si>
  <si>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</si>
  <si>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</si>
  <si>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</si>
  <si>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</si>
  <si>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</si>
  <si>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</si>
  <si>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</si>
  <si>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</si>
  <si>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</si>
  <si>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</si>
  <si>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</si>
  <si>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</si>
  <si>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</si>
  <si>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</si>
  <si>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</si>
  <si>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</si>
  <si>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</si>
  <si>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</si>
  <si>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</si>
  <si>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</si>
  <si>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</si>
  <si>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</si>
  <si>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</si>
  <si>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</si>
  <si>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</si>
  <si>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</si>
  <si>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</si>
  <si>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</si>
  <si>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</si>
  <si>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</si>
  <si>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</si>
  <si>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</si>
  <si>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</si>
  <si>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</si>
  <si>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</si>
  <si>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</si>
  <si>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</si>
  <si>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</si>
  <si>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</si>
  <si>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</si>
  <si>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</si>
  <si>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</si>
  <si>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</si>
  <si>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</si>
  <si>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</si>
  <si>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</si>
  <si>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</si>
  <si>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</si>
  <si>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</si>
  <si>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</si>
  <si>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</si>
  <si>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</si>
  <si>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</si>
  <si>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</si>
  <si>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</si>
  <si>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</si>
  <si>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</si>
  <si>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</si>
  <si>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</si>
  <si>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</si>
  <si>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</si>
  <si>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</si>
  <si>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</si>
  <si>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</si>
  <si>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</si>
  <si>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</si>
  <si>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</si>
  <si>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</si>
  <si>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</si>
  <si>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</si>
  <si>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</si>
  <si>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</si>
  <si>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</si>
  <si>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</si>
  <si>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</si>
  <si>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</si>
  <si>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</si>
  <si>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</si>
  <si>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</si>
  <si>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</si>
  <si>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</si>
  <si>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</si>
  <si>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</si>
  <si>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</si>
  <si>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</si>
  <si>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</si>
  <si>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</si>
  <si>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</si>
  <si>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</si>
  <si>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</si>
  <si>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</si>
  <si>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</si>
  <si>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</si>
  <si>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</si>
  <si>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</si>
  <si>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</si>
  <si>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</si>
  <si>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</si>
  <si>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</si>
  <si>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</si>
  <si>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</si>
  <si>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</si>
  <si>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</si>
  <si>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</si>
  <si>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</si>
  <si>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</si>
  <si>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</si>
  <si>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</si>
  <si>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</si>
  <si>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</si>
  <si>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</si>
  <si>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</si>
  <si>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</si>
  <si>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</si>
  <si>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</si>
  <si>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</si>
  <si>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</si>
  <si>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</si>
  <si>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</si>
  <si>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</si>
  <si>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</si>
  <si>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</si>
  <si>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</si>
  <si>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</si>
  <si>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</si>
  <si>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</si>
  <si>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</si>
  <si>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</si>
  <si>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</si>
  <si>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</si>
  <si>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</si>
  <si>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</si>
  <si>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</si>
  <si>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</si>
  <si>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</si>
  <si>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</si>
  <si>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</si>
  <si>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</si>
  <si>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</si>
  <si>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</si>
  <si>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</si>
  <si>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</si>
  <si>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</si>
  <si>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</si>
  <si>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</si>
  <si>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</si>
  <si>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</si>
  <si>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</si>
  <si>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</si>
  <si>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</si>
  <si>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</si>
  <si>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</si>
  <si>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</si>
  <si>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</si>
  <si>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</si>
  <si>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</si>
  <si>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</si>
  <si>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</si>
  <si>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</si>
  <si>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</si>
  <si>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</si>
  <si>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</si>
  <si>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</si>
  <si>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</si>
  <si>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</si>
  <si>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</si>
  <si>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</si>
  <si>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</si>
  <si>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</si>
  <si>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</si>
  <si>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</si>
  <si>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</si>
  <si>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</si>
  <si>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</si>
  <si>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</si>
  <si>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</si>
  <si>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</si>
  <si>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</si>
  <si>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</si>
  <si>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</si>
  <si>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</si>
  <si>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</si>
  <si>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</si>
  <si>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</si>
  <si>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</si>
  <si>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</si>
  <si>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</si>
  <si>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</si>
  <si>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</si>
  <si>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</si>
  <si>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</si>
  <si>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</si>
  <si>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</si>
  <si>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</si>
  <si>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</si>
  <si>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</si>
  <si>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</si>
  <si>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</si>
  <si>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</si>
  <si>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</si>
  <si>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</si>
  <si>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</si>
  <si>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</si>
  <si>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</si>
  <si>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</si>
  <si>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</si>
  <si>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</si>
  <si>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</si>
  <si>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</si>
  <si>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</si>
  <si>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</si>
  <si>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</si>
  <si>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</si>
  <si>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</si>
  <si>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</si>
  <si>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</si>
  <si>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</si>
  <si>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</si>
  <si>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</si>
  <si>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</si>
  <si>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</si>
  <si>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</si>
  <si>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</si>
  <si>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</si>
  <si>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</si>
  <si>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</si>
  <si>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</si>
  <si>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</si>
  <si>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</si>
  <si>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</si>
  <si>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</si>
  <si>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</si>
  <si>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</si>
  <si>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</si>
  <si>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</si>
  <si>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</si>
  <si>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</si>
  <si>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</si>
  <si>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</si>
  <si>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</si>
  <si>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</si>
  <si>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</si>
  <si>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</si>
  <si>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</si>
  <si>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</si>
  <si>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</si>
  <si>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</si>
  <si>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</si>
  <si>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</si>
  <si>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</si>
  <si>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</si>
  <si>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</si>
  <si>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</si>
  <si>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</si>
  <si>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</si>
  <si>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</si>
  <si>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</si>
  <si>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</si>
  <si>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</si>
  <si>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</si>
  <si>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</si>
  <si>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</si>
  <si>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</si>
  <si>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</si>
  <si>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</si>
  <si>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</si>
  <si>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</si>
  <si>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</si>
  <si>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</si>
  <si>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</si>
  <si>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</si>
  <si>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</si>
  <si>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</si>
  <si>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</si>
  <si>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</si>
  <si>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</si>
  <si>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</si>
  <si>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</si>
  <si>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</si>
  <si>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</si>
  <si>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</si>
  <si>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</si>
  <si>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</si>
  <si>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</si>
  <si>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</si>
  <si>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</si>
  <si>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</si>
  <si>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</si>
  <si>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</si>
  <si>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</si>
  <si>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</si>
  <si>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</si>
  <si>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</si>
  <si>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</si>
  <si>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</si>
  <si>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</si>
  <si>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</si>
  <si>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</si>
  <si>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</si>
  <si>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</si>
  <si>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</si>
  <si>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</si>
  <si>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</si>
  <si>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</si>
  <si>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</si>
  <si>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</si>
  <si>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</si>
  <si>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</si>
  <si>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</si>
  <si>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</si>
  <si>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</si>
  <si>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</si>
  <si>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</si>
  <si>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</si>
  <si>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</si>
  <si>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</si>
  <si>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</si>
  <si>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</si>
  <si>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</si>
  <si>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</si>
  <si>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</si>
  <si>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</si>
  <si>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</si>
  <si>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</si>
  <si>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</si>
  <si>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</si>
  <si>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</si>
  <si>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</si>
  <si>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</si>
  <si>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</si>
  <si>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</si>
  <si>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</si>
  <si>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</si>
  <si>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</si>
  <si>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</si>
  <si>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</si>
  <si>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</si>
  <si>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</si>
  <si>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</si>
  <si>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</si>
  <si>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</si>
  <si>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</si>
  <si>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</si>
  <si>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</si>
  <si>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</si>
  <si>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</si>
  <si>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</si>
  <si>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</si>
  <si>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</si>
  <si>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</si>
  <si>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</si>
  <si>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</si>
  <si>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</si>
  <si>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</si>
  <si>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</si>
  <si>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</si>
  <si>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</si>
  <si>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</si>
  <si>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</si>
  <si>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</si>
  <si>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</si>
  <si>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</si>
  <si>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</si>
  <si>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</si>
  <si>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</si>
  <si>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</si>
  <si>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</si>
  <si>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</si>
  <si>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</si>
  <si>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</si>
  <si>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</si>
  <si>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</si>
  <si>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</si>
  <si>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</si>
  <si>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</si>
  <si>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</si>
  <si>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</si>
  <si>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</si>
  <si>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</si>
  <si>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</si>
  <si>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</si>
  <si>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</si>
  <si>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</si>
  <si>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</si>
  <si>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</si>
  <si>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</si>
  <si>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</si>
  <si>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</si>
  <si>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</si>
  <si>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</si>
  <si>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</si>
  <si>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</si>
  <si>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</si>
  <si>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</si>
  <si>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</si>
  <si>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</si>
  <si>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</si>
  <si>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</si>
  <si>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</si>
  <si>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</si>
  <si>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</si>
  <si>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</si>
  <si>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</si>
  <si>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</si>
  <si>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</si>
  <si>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</si>
  <si>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</si>
  <si>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</si>
  <si>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</si>
  <si>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</si>
  <si>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</si>
  <si>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</si>
  <si>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</si>
  <si>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</si>
  <si>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</si>
  <si>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</si>
  <si>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</si>
  <si>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</si>
  <si>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</si>
  <si>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</si>
  <si>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</si>
  <si>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</si>
  <si>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</si>
  <si>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</si>
  <si>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</si>
  <si>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</si>
  <si>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</si>
  <si>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</si>
  <si>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</si>
  <si>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</si>
  <si>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</si>
  <si>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</si>
  <si>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</si>
  <si>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</si>
  <si>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</si>
  <si>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</si>
  <si>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</si>
  <si>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</si>
  <si>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</si>
  <si>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</si>
  <si>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</si>
  <si>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</si>
  <si>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</si>
  <si>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</si>
  <si>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</si>
  <si>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</si>
  <si>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</si>
  <si>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</si>
  <si>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</si>
  <si>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</si>
  <si>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</si>
  <si>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</si>
  <si>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</si>
  <si>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</si>
  <si>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</si>
  <si>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</si>
  <si>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</si>
  <si>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</si>
  <si>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</si>
  <si>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</si>
  <si>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</si>
  <si>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</si>
  <si>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</si>
  <si>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</si>
  <si>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</si>
  <si>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</si>
  <si>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</si>
  <si>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</si>
  <si>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</si>
  <si>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</si>
  <si>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</si>
  <si>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</si>
  <si>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</si>
  <si>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</si>
  <si>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</si>
  <si>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</si>
  <si>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</si>
  <si>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</si>
  <si>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</si>
  <si>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</si>
  <si>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</si>
  <si>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</si>
  <si>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</si>
  <si>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</si>
  <si>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</si>
  <si>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</si>
  <si>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</si>
  <si>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</si>
  <si>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</si>
  <si>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</si>
  <si>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</si>
  <si>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</si>
  <si>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</si>
  <si>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</si>
  <si>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</si>
  <si>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</si>
  <si>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</si>
  <si>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</si>
  <si>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</si>
  <si>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</si>
  <si>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</si>
  <si>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</si>
  <si>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</si>
  <si>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</si>
  <si>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</si>
  <si>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</si>
  <si>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</si>
  <si>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</si>
  <si>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</si>
  <si>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</si>
  <si>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</si>
  <si>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</si>
  <si>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</si>
  <si>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</si>
  <si>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</si>
  <si>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</si>
  <si>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</si>
  <si>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</si>
  <si>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</si>
  <si>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</si>
  <si>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</si>
  <si>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</si>
  <si>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</si>
  <si>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</si>
  <si>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</si>
  <si>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</si>
  <si>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</si>
  <si>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</si>
  <si>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</si>
  <si>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</si>
  <si>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</si>
  <si>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</si>
  <si>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</si>
  <si>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</si>
  <si>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</si>
  <si>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</si>
  <si>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</si>
  <si>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</si>
  <si>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</si>
  <si>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</si>
  <si>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</si>
  <si>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</si>
  <si>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</si>
  <si>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</si>
  <si>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</si>
  <si>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</si>
  <si>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</si>
  <si>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</si>
  <si>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</si>
  <si>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</si>
  <si>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</si>
  <si>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</si>
  <si>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</si>
  <si>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</si>
  <si>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</si>
  <si>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</si>
  <si>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</si>
  <si>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</si>
  <si>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</si>
  <si>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</si>
  <si>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</si>
  <si>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</si>
  <si>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</si>
  <si>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</si>
  <si>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</si>
  <si>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</si>
  <si>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</si>
  <si>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</si>
  <si>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</si>
  <si>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</si>
  <si>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</si>
  <si>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</si>
  <si>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</si>
  <si>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</si>
  <si>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</si>
  <si>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</si>
  <si>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</si>
  <si>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</si>
  <si>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</si>
  <si>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</si>
  <si>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</si>
  <si>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</si>
  <si>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</si>
  <si>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</si>
  <si>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</si>
  <si>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</si>
  <si>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</si>
  <si>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</si>
  <si>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</si>
  <si>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</si>
  <si>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</si>
  <si>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</si>
  <si>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</si>
  <si>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</si>
  <si>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</si>
  <si>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</si>
  <si>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</si>
  <si>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</si>
  <si>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</si>
  <si>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</si>
  <si>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</si>
  <si>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</si>
  <si>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</si>
  <si>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</si>
  <si>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</si>
  <si>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</si>
  <si>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</si>
  <si>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</si>
  <si>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</si>
  <si>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</si>
  <si>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</si>
  <si>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</si>
  <si>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</si>
  <si>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</si>
  <si>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</si>
  <si>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</si>
  <si>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</si>
  <si>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</si>
  <si>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</si>
  <si>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</si>
  <si>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</si>
  <si>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</si>
  <si>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</si>
  <si>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</si>
  <si>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</si>
  <si>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</si>
  <si>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</si>
  <si>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</si>
  <si>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</si>
  <si>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</si>
  <si>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</si>
  <si>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</si>
  <si>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</si>
  <si>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</si>
  <si>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</si>
  <si>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</si>
  <si>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</si>
  <si>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</si>
  <si>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</si>
  <si>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</si>
  <si>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</si>
  <si>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</si>
  <si>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</si>
  <si>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</si>
  <si>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</si>
  <si>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</si>
  <si>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</si>
  <si>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</si>
  <si>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</si>
  <si>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</si>
  <si>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</si>
  <si>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</si>
  <si>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</si>
  <si>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</si>
  <si>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</si>
  <si>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</si>
  <si>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</si>
  <si>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</si>
  <si>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</si>
  <si>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</si>
  <si>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</si>
  <si>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</si>
  <si>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</si>
  <si>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</si>
  <si>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</si>
  <si>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</si>
  <si>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</si>
  <si>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</si>
  <si>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</si>
  <si>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</si>
  <si>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</si>
  <si>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</si>
  <si>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</si>
  <si>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</si>
  <si>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</si>
  <si>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</si>
  <si>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</si>
  <si>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</si>
  <si>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</si>
  <si>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</si>
  <si>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</si>
  <si>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</si>
  <si>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</si>
  <si>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</si>
  <si>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</si>
  <si>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</si>
  <si>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</si>
  <si>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</si>
  <si>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</si>
  <si>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</si>
  <si>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</si>
  <si>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</si>
  <si>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</si>
  <si>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</si>
  <si>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</si>
  <si>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</si>
  <si>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</si>
  <si>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</si>
  <si>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</si>
  <si>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</si>
  <si>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</si>
  <si>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</si>
  <si>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</si>
  <si>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</si>
  <si>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</si>
  <si>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</si>
  <si>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</si>
  <si>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</si>
  <si>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</si>
  <si>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</si>
  <si>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</si>
  <si>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</si>
  <si>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</si>
  <si>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</si>
  <si>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</si>
  <si>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</si>
  <si>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</si>
  <si>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</si>
  <si>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</si>
  <si>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</si>
  <si>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</si>
  <si>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</si>
  <si>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</si>
  <si>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</si>
  <si>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</si>
  <si>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</si>
  <si>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</si>
  <si>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</si>
  <si>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</si>
  <si>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</si>
  <si>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</si>
  <si>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</si>
  <si>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</si>
  <si>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</si>
  <si>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</si>
  <si>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</si>
  <si>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</si>
  <si>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</si>
  <si>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</si>
  <si>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</si>
  <si>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</si>
  <si>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</si>
  <si>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</si>
  <si>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</si>
  <si>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</si>
  <si>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</si>
  <si>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</si>
  <si>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</si>
  <si>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</si>
  <si>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</si>
  <si>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</si>
  <si>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</si>
  <si>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</si>
  <si>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</si>
  <si>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</si>
  <si>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</si>
  <si>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</si>
  <si>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</si>
  <si>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</si>
  <si>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</si>
  <si>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</si>
  <si>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</si>
  <si>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</si>
  <si>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</si>
  <si>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</si>
  <si>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</si>
  <si>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</si>
  <si>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</si>
  <si>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</si>
  <si>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</si>
  <si>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</si>
  <si>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</si>
  <si>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</si>
  <si>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</si>
  <si>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</si>
  <si>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</si>
  <si>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</si>
  <si>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</si>
  <si>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</si>
  <si>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</si>
  <si>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</si>
  <si>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</si>
  <si>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</si>
  <si>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</si>
  <si>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</si>
  <si>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</si>
  <si>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</si>
  <si>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</si>
  <si>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</si>
  <si>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</si>
  <si>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</si>
  <si>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</si>
  <si>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</si>
  <si>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</si>
  <si>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</si>
  <si>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</si>
  <si>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</si>
  <si>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</si>
  <si>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</si>
  <si>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</si>
  <si>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</si>
  <si>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</si>
  <si>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</si>
  <si>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</si>
  <si>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</si>
  <si>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</si>
  <si>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</si>
  <si>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</si>
  <si>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</si>
  <si>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</si>
  <si>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</si>
  <si>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</si>
  <si>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</si>
  <si>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</si>
  <si>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</si>
  <si>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</si>
  <si>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</si>
  <si>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</si>
  <si>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</si>
  <si>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</si>
  <si>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</si>
  <si>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</si>
  <si>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</si>
  <si>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</si>
  <si>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</si>
  <si>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</si>
  <si>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</si>
  <si>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</si>
  <si>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</si>
  <si>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</si>
  <si>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</si>
  <si>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</si>
  <si>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</si>
  <si>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</si>
  <si>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</si>
  <si>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</si>
  <si>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</si>
  <si>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</si>
  <si>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</si>
  <si>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</si>
  <si>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</si>
  <si>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</si>
  <si>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</si>
  <si>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</si>
  <si>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</si>
  <si>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</si>
  <si>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</si>
  <si>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</si>
  <si>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</si>
  <si>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</si>
  <si>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</si>
  <si>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</si>
  <si>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</si>
  <si>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</si>
  <si>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</si>
  <si>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</si>
  <si>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</si>
  <si>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</si>
  <si>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</si>
  <si>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</si>
  <si>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</si>
  <si>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</si>
  <si>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</si>
  <si>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</si>
  <si>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</si>
  <si>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</si>
  <si>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</si>
  <si>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</si>
  <si>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</si>
  <si>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</si>
  <si>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</si>
  <si>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</si>
  <si>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</si>
  <si>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</si>
  <si>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</si>
  <si>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</si>
  <si>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</si>
  <si>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</si>
  <si>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</si>
  <si>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</si>
  <si>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</si>
  <si>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</si>
  <si>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</si>
  <si>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</si>
  <si>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</si>
  <si>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</si>
  <si>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</si>
  <si>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</si>
  <si>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</si>
  <si>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</si>
  <si>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</si>
  <si>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</si>
  <si>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</si>
  <si>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</si>
  <si>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</si>
  <si>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</si>
  <si>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</si>
  <si>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</si>
  <si>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</si>
  <si>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</si>
  <si>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</si>
  <si>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</si>
  <si>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</si>
  <si>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</si>
  <si>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</si>
  <si>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</si>
  <si>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</si>
  <si>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</si>
  <si>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</si>
  <si>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</si>
  <si>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</si>
  <si>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</si>
  <si>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</si>
  <si>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</si>
  <si>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</si>
  <si>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</si>
  <si>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</si>
  <si>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</si>
  <si>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</si>
  <si>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</si>
  <si>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</si>
  <si>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</si>
  <si>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</si>
  <si>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</si>
  <si>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</si>
  <si>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</si>
  <si>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</si>
  <si>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</si>
  <si>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</si>
  <si>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</si>
  <si>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</si>
  <si>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</si>
  <si>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</si>
  <si>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</si>
  <si>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</si>
  <si>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</si>
  <si>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</si>
  <si>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</si>
  <si>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</si>
  <si>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</si>
  <si>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</si>
  <si>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</si>
  <si>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</si>
  <si>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</si>
  <si>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</si>
  <si>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</si>
  <si>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</si>
  <si>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</si>
  <si>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</si>
  <si>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</si>
  <si>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</si>
  <si>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</si>
  <si>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</si>
  <si>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</si>
  <si>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</si>
  <si>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</si>
  <si>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</si>
  <si>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</si>
  <si>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</si>
  <si>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</si>
  <si>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</si>
  <si>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</si>
  <si>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</si>
  <si>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</si>
  <si>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</si>
  <si>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</si>
  <si>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</si>
  <si>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</si>
  <si>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</si>
  <si>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</si>
  <si>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</si>
  <si>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</si>
  <si>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</si>
  <si>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</si>
  <si>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</si>
  <si>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</si>
  <si>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</si>
  <si>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</si>
  <si>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</si>
  <si>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</si>
  <si>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</si>
  <si>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</si>
  <si>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</si>
  <si>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</si>
  <si>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</si>
  <si>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</si>
  <si>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</si>
  <si>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</si>
  <si>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</si>
  <si>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</si>
  <si>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</si>
  <si>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</si>
  <si>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</si>
  <si>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</si>
  <si>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</si>
  <si>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</si>
  <si>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</si>
  <si>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</si>
  <si>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</si>
  <si>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</si>
  <si>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</si>
  <si>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</si>
  <si>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</si>
  <si>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</si>
  <si>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</si>
  <si>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</si>
  <si>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</si>
  <si>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</si>
  <si>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</si>
  <si>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</si>
  <si>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</si>
  <si>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</si>
  <si>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</si>
  <si>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</si>
  <si>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</si>
  <si>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</si>
  <si>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</si>
  <si>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</si>
  <si>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</si>
  <si>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</si>
  <si>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</si>
  <si>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</si>
  <si>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</si>
  <si>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</si>
  <si>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</si>
  <si>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</si>
  <si>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</si>
  <si>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</si>
  <si>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</si>
  <si>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</si>
  <si>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</si>
  <si>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</si>
  <si>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</si>
  <si>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</si>
  <si>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</si>
  <si>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</si>
  <si>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</si>
  <si>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</si>
  <si>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</si>
  <si>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</si>
  <si>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</si>
  <si>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</si>
  <si>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</si>
  <si>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</si>
  <si>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</si>
  <si>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</si>
  <si>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</si>
  <si>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</si>
  <si>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</si>
  <si>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</si>
  <si>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</si>
  <si>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</si>
  <si>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</si>
  <si>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</si>
  <si>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</si>
  <si>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</si>
  <si>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</si>
  <si>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</si>
  <si>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</si>
  <si>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</si>
  <si>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</si>
  <si>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</si>
  <si>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</si>
  <si>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</si>
  <si>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</si>
  <si>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</si>
  <si>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</si>
  <si>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</si>
  <si>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</si>
  <si>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</si>
  <si>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</si>
  <si>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</si>
  <si>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</si>
  <si>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</si>
  <si>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</si>
  <si>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</si>
  <si>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</si>
  <si>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</si>
  <si>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</si>
  <si>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</si>
  <si>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</si>
  <si>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</si>
  <si>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</si>
  <si>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</si>
  <si>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</si>
  <si>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</si>
  <si>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</si>
  <si>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</si>
  <si>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</si>
  <si>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</si>
  <si>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</si>
  <si>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</si>
  <si>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</si>
  <si>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</si>
  <si>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</si>
  <si>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</si>
  <si>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</si>
  <si>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</si>
  <si>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</si>
  <si>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</si>
  <si>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</si>
  <si>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</si>
  <si>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</si>
  <si>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</si>
  <si>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</si>
  <si>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</si>
  <si>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</si>
  <si>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</si>
  <si>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</si>
  <si>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</si>
  <si>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</si>
  <si>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</si>
  <si>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</si>
  <si>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</si>
  <si>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</si>
  <si>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</si>
  <si>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</si>
  <si>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</si>
  <si>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</si>
  <si>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</si>
  <si>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</si>
  <si>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</si>
  <si>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</si>
  <si>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</si>
  <si>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</si>
  <si>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</si>
  <si>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</si>
  <si>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</si>
  <si>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</si>
  <si>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</si>
  <si>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</si>
  <si>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</si>
  <si>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</si>
  <si>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</si>
  <si>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</si>
  <si>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</si>
  <si>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</si>
  <si>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</si>
  <si>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</si>
  <si>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</si>
  <si>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</si>
  <si>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</si>
  <si>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</si>
  <si>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</si>
  <si>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</si>
  <si>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</si>
  <si>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</si>
  <si>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</si>
  <si>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</si>
  <si>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</si>
  <si>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</si>
  <si>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</si>
  <si>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</si>
  <si>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</si>
  <si>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</si>
  <si>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</si>
  <si>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</si>
  <si>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</si>
  <si>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</si>
  <si>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</si>
  <si>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</si>
  <si>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</si>
  <si>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</si>
  <si>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</si>
  <si>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</si>
  <si>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</si>
  <si>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</si>
  <si>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</si>
  <si>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</si>
  <si>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</si>
  <si>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</si>
  <si>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</si>
  <si>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</si>
  <si>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</si>
  <si>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</si>
  <si>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</si>
  <si>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</si>
  <si>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</si>
  <si>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</si>
  <si>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</si>
  <si>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</si>
  <si>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</si>
  <si>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</si>
  <si>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</si>
  <si>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</si>
  <si>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</si>
  <si>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</si>
  <si>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</si>
  <si>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</si>
  <si>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</si>
  <si>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</si>
  <si>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</si>
  <si>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</si>
  <si>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</si>
  <si>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</si>
  <si>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</si>
  <si>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</si>
  <si>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</si>
  <si>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</si>
  <si>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</si>
  <si>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</si>
  <si>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</si>
  <si>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</si>
  <si>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</si>
  <si>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</si>
  <si>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</si>
  <si>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</si>
  <si>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</si>
  <si>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</si>
  <si>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</si>
  <si>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</si>
  <si>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</si>
  <si>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</si>
  <si>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</si>
  <si>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</si>
  <si>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</si>
  <si>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</si>
  <si>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</si>
  <si>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</si>
  <si>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</si>
  <si>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</si>
  <si>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</si>
  <si>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</si>
  <si>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</si>
  <si>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</si>
  <si>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</si>
  <si>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</si>
  <si>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</si>
  <si>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</si>
  <si>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</si>
  <si>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</si>
  <si>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</si>
  <si>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</si>
  <si>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</si>
  <si>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</si>
  <si>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</si>
  <si>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</si>
  <si>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</si>
  <si>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</si>
  <si>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</si>
  <si>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</si>
  <si>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</si>
  <si>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</si>
  <si>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</si>
  <si>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</si>
  <si>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</si>
  <si>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</si>
  <si>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</si>
  <si>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</si>
  <si>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</si>
  <si>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</si>
  <si>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</si>
  <si>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</si>
  <si>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</si>
  <si>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</si>
  <si>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</si>
  <si>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</si>
  <si>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</si>
  <si>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</si>
  <si>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</si>
  <si>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</si>
  <si>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</si>
  <si>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</si>
  <si>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</si>
  <si>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</si>
  <si>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</si>
  <si>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</si>
  <si>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</si>
  <si>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</si>
  <si>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</si>
  <si>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</si>
  <si>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</si>
  <si>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</si>
  <si>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</si>
  <si>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</si>
  <si>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</si>
  <si>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</si>
  <si>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</si>
  <si>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</si>
  <si>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</si>
  <si>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</si>
  <si>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</si>
  <si>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</si>
  <si>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</si>
  <si>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</si>
  <si>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</si>
  <si>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</si>
  <si>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</si>
  <si>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</si>
  <si>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</si>
  <si>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</si>
  <si>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</si>
  <si>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</si>
  <si>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</si>
  <si>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</si>
  <si>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</si>
  <si>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</si>
  <si>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</si>
  <si>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</si>
  <si>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</si>
  <si>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</si>
  <si>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</si>
  <si>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</si>
  <si>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</si>
  <si>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</si>
  <si>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</si>
  <si>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</si>
  <si>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</si>
  <si>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</si>
  <si>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</si>
  <si>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</si>
  <si>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</si>
  <si>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</si>
  <si>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</si>
  <si>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</si>
  <si>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</si>
  <si>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</si>
  <si>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</si>
  <si>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</si>
  <si>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</si>
  <si>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</si>
  <si>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</si>
  <si>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</si>
  <si>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</si>
  <si>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</si>
  <si>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</si>
  <si>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</si>
  <si>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</si>
  <si>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</si>
  <si>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</si>
  <si>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</si>
  <si>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</si>
  <si>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</si>
  <si>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</si>
  <si>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</si>
  <si>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</si>
  <si>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</si>
  <si>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</si>
  <si>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</si>
  <si>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</si>
  <si>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</si>
  <si>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</si>
  <si>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</si>
  <si>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</si>
  <si>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</si>
  <si>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</si>
  <si>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</si>
  <si>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</si>
  <si>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</si>
  <si>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</si>
  <si>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</si>
  <si>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</si>
  <si>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</si>
  <si>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</si>
  <si>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</si>
  <si>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</si>
  <si>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</si>
  <si>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</si>
  <si>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</si>
  <si>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</si>
  <si>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</si>
  <si>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</si>
  <si>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</si>
  <si>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</si>
  <si>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</si>
  <si>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</si>
  <si>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</si>
  <si>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</si>
  <si>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</si>
  <si>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</si>
  <si>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</si>
  <si>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</si>
  <si>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</si>
  <si>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</si>
  <si>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</si>
  <si>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</si>
  <si>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</si>
  <si>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</si>
  <si>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</si>
  <si>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</si>
  <si>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</si>
  <si>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</si>
  <si>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</si>
  <si>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</si>
  <si>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</si>
  <si>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</si>
  <si>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</si>
  <si>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</si>
  <si>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</si>
  <si>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</si>
  <si>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</si>
  <si>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</si>
  <si>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</si>
  <si>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</si>
  <si>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</si>
  <si>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</si>
  <si>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</si>
  <si>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</si>
  <si>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</si>
  <si>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</si>
  <si>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</si>
  <si>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</si>
  <si>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</si>
  <si>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</si>
  <si>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</si>
  <si>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</si>
  <si>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</si>
  <si>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</si>
  <si>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</si>
  <si>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</si>
  <si>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</si>
  <si>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</si>
  <si>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</si>
  <si>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</si>
  <si>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</si>
  <si>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</si>
  <si>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</si>
  <si>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</si>
  <si>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</si>
  <si>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</si>
  <si>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</si>
  <si>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</si>
  <si>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</si>
  <si>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</si>
  <si>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</si>
  <si>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</si>
  <si>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</si>
  <si>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</si>
  <si>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</si>
  <si>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</si>
  <si>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</si>
  <si>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</si>
  <si>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</si>
  <si>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</si>
  <si>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</si>
  <si>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</si>
  <si>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</si>
  <si>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</si>
  <si>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</si>
  <si>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</si>
  <si>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</si>
  <si>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</si>
  <si>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</si>
  <si>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</si>
  <si>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</si>
  <si>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</si>
  <si>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</si>
  <si>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</si>
  <si>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</si>
  <si>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</si>
  <si>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</si>
  <si>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</si>
  <si>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</si>
  <si>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</si>
  <si>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</si>
  <si>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</si>
  <si>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</si>
  <si>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</si>
  <si>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</si>
  <si>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</si>
  <si>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</si>
  <si>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</si>
  <si>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</si>
  <si>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</si>
  <si>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</si>
  <si>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</si>
  <si>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</si>
  <si>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</si>
  <si>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</si>
  <si>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</si>
  <si>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</si>
  <si>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</si>
  <si>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</si>
  <si>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</si>
  <si>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</si>
  <si>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</si>
  <si>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</si>
  <si>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</si>
  <si>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</si>
  <si>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</si>
  <si>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</si>
  <si>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</si>
  <si>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</si>
  <si>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</si>
  <si>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</si>
  <si>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</si>
  <si>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</si>
  <si>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</si>
  <si>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</si>
  <si>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</si>
  <si>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</si>
  <si>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</si>
  <si>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</si>
  <si>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</si>
  <si>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</si>
  <si>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</si>
  <si>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</si>
  <si>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</si>
  <si>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</si>
  <si>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</si>
  <si>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</si>
  <si>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</si>
  <si>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</si>
  <si>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</si>
  <si>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</si>
  <si>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</si>
  <si>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</si>
  <si>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</si>
  <si>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</si>
  <si>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</si>
  <si>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</si>
  <si>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</si>
  <si>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</si>
  <si>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</si>
  <si>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</si>
  <si>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</si>
  <si>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</si>
  <si>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</si>
  <si>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</si>
  <si>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</si>
  <si>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</si>
  <si>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</si>
  <si>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</si>
  <si>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</si>
  <si>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</si>
  <si>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</si>
  <si>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</si>
  <si>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</si>
  <si>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</si>
  <si>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</si>
  <si>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</si>
  <si>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</si>
  <si>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</si>
  <si>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</si>
  <si>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</si>
  <si>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</si>
  <si>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</si>
  <si>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</si>
  <si>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</si>
  <si>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</si>
  <si>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</si>
  <si>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</si>
  <si>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</si>
  <si>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</si>
  <si>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</si>
  <si>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</si>
  <si>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</si>
  <si>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</si>
  <si>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</si>
  <si>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</si>
  <si>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</si>
  <si>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</si>
  <si>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</si>
  <si>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</si>
  <si>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</si>
  <si>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</si>
  <si>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</si>
  <si>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</si>
  <si>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</si>
  <si>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</si>
  <si>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</si>
  <si>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</si>
  <si>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</si>
  <si>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</si>
  <si>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</si>
  <si>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</si>
  <si>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</si>
  <si>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</si>
  <si>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</si>
  <si>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</si>
  <si>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</si>
  <si>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</si>
  <si>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</si>
  <si>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</si>
  <si>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</si>
  <si>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</si>
  <si>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</si>
  <si>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</si>
  <si>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</si>
  <si>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</si>
  <si>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</si>
  <si>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</si>
  <si>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</si>
  <si>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</si>
  <si>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</si>
  <si>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</si>
  <si>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</si>
  <si>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</si>
  <si>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</si>
  <si>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</si>
  <si>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</si>
  <si>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</si>
  <si>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</si>
  <si>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</si>
  <si>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</si>
  <si>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</si>
  <si>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</si>
  <si>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</si>
  <si>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</si>
  <si>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</si>
  <si>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</si>
  <si>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</si>
  <si>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</si>
  <si>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</si>
  <si>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</si>
  <si>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</si>
  <si>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</si>
  <si>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</si>
  <si>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</si>
  <si>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</si>
  <si>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</si>
  <si>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</si>
  <si>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</si>
  <si>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</si>
  <si>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</si>
  <si>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</si>
  <si>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</si>
  <si>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</si>
  <si>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</si>
  <si>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</si>
  <si>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</si>
  <si>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</si>
  <si>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</si>
  <si>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</si>
  <si>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</si>
  <si>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</si>
  <si>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</si>
  <si>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</si>
  <si>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</si>
  <si>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</si>
  <si>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</si>
  <si>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</si>
  <si>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</si>
  <si>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</si>
  <si>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</si>
  <si>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</si>
  <si>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</si>
  <si>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</si>
  <si>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</si>
  <si>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</si>
  <si>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</si>
  <si>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</si>
  <si>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</si>
  <si>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</si>
  <si>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</si>
  <si>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</si>
  <si>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</si>
  <si>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</si>
  <si>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</si>
  <si>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</si>
  <si>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</si>
  <si>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</si>
  <si>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</si>
  <si>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</si>
  <si>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</si>
  <si>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</si>
  <si>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</si>
  <si>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</si>
  <si>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</si>
  <si>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</si>
  <si>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</si>
  <si>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</si>
  <si>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</si>
  <si>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</si>
  <si>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</si>
  <si>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</si>
  <si>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</si>
  <si>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</si>
  <si>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</si>
  <si>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</si>
  <si>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</si>
  <si>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</si>
  <si>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</si>
  <si>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</si>
  <si>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</si>
  <si>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</si>
  <si>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</si>
  <si>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</si>
  <si>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</si>
  <si>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</si>
  <si>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</si>
  <si>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</si>
  <si>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</si>
  <si>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</si>
  <si>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</si>
  <si>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</si>
  <si>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</si>
  <si>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</si>
  <si>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</si>
  <si>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</si>
  <si>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</si>
  <si>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</si>
  <si>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</si>
  <si>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</si>
  <si>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</si>
  <si>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</si>
  <si>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</si>
  <si>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</si>
  <si>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</si>
  <si>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</si>
  <si>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</si>
  <si>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</si>
  <si>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</si>
  <si>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</si>
  <si>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</si>
  <si>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</si>
  <si>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</si>
  <si>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</si>
  <si>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</si>
  <si>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</si>
  <si>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</si>
  <si>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</si>
  <si>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</si>
  <si>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</si>
  <si>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</si>
  <si>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</si>
  <si>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</si>
  <si>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</si>
  <si>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</si>
  <si>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</si>
  <si>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</si>
  <si>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</si>
  <si>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</si>
  <si>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</si>
  <si>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</si>
  <si>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</si>
  <si>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</si>
  <si>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</si>
  <si>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</si>
  <si>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</si>
  <si>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</si>
  <si>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</si>
  <si>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</si>
  <si>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</si>
  <si>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</si>
  <si>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</si>
  <si>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</si>
  <si>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</si>
  <si>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</si>
  <si>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</si>
  <si>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</si>
  <si>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</si>
  <si>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</si>
  <si>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</si>
  <si>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</si>
  <si>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</si>
  <si>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</si>
  <si>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</si>
  <si>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</si>
  <si>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</si>
  <si>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</si>
  <si>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</si>
  <si>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</si>
  <si>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</si>
  <si>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</si>
  <si>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</si>
  <si>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</si>
  <si>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</si>
  <si>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</si>
  <si>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</si>
  <si>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</si>
  <si>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</si>
  <si>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</si>
  <si>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</si>
  <si>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</si>
  <si>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</si>
  <si>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</si>
  <si>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</si>
  <si>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</si>
  <si>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</si>
  <si>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</si>
  <si>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</si>
  <si>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</si>
  <si>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</si>
  <si>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</si>
  <si>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</si>
  <si>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</si>
  <si>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</si>
  <si>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</si>
  <si>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</si>
  <si>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</si>
  <si>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</si>
  <si>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</si>
  <si>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</si>
  <si>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</si>
  <si>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</si>
  <si>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</si>
  <si>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</si>
  <si>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</si>
  <si>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</si>
  <si>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</si>
  <si>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</si>
  <si>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</si>
  <si>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</si>
  <si>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</si>
  <si>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</si>
  <si>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</si>
  <si>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</si>
  <si>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</si>
  <si>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</si>
  <si>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</si>
  <si>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</si>
  <si>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</si>
  <si>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</si>
  <si>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</si>
  <si>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</si>
  <si>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</si>
  <si>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</si>
  <si>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</si>
  <si>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</si>
  <si>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</si>
  <si>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</si>
  <si>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</si>
  <si>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</si>
  <si>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</si>
  <si>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</si>
  <si>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</si>
  <si>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</si>
  <si>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</si>
  <si>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</si>
  <si>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</si>
  <si>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</si>
  <si>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</si>
  <si>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</si>
  <si>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</si>
  <si>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</si>
  <si>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</si>
  <si>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</si>
  <si>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</si>
  <si>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</si>
  <si>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</si>
  <si>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</si>
  <si>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</si>
  <si>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</si>
  <si>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</si>
  <si>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</si>
  <si>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</si>
  <si>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</si>
  <si>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</si>
  <si>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</si>
  <si>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</si>
  <si>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</si>
  <si>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</si>
  <si>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</si>
  <si>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</si>
  <si>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</si>
  <si>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</si>
  <si>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</si>
  <si>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</si>
  <si>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</si>
  <si>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</si>
  <si>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</si>
  <si>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</si>
  <si>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</si>
  <si>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</si>
  <si>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</si>
  <si>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</si>
  <si>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</si>
  <si>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</si>
  <si>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</si>
  <si>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</si>
  <si>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</si>
  <si>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</si>
  <si>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</si>
  <si>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</si>
  <si>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</si>
  <si>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</si>
  <si>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</si>
  <si>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</si>
  <si>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</si>
  <si>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</si>
  <si>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</si>
  <si>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</si>
  <si>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</si>
  <si>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</si>
  <si>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</si>
  <si>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</si>
  <si>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</si>
  <si>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</si>
  <si>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</si>
  <si>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</si>
  <si>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</si>
  <si>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</si>
  <si>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</si>
  <si>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</si>
  <si>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</si>
  <si>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</si>
  <si>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</si>
  <si>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</si>
  <si>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</si>
  <si>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</si>
  <si>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</si>
  <si>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</si>
  <si>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</si>
  <si>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</si>
  <si>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</si>
  <si>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</si>
  <si>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</si>
  <si>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</si>
  <si>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</si>
  <si>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</si>
  <si>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</si>
  <si>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</si>
  <si>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</si>
  <si>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</si>
  <si>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</si>
  <si>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</si>
  <si>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</si>
  <si>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</si>
  <si>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</si>
  <si>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</si>
  <si>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</si>
  <si>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</si>
  <si>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</si>
  <si>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</si>
  <si>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</si>
  <si>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</si>
  <si>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</si>
  <si>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</si>
  <si>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</si>
  <si>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</si>
  <si>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</si>
  <si>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</si>
  <si>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</si>
  <si>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</si>
  <si>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</si>
  <si>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</si>
  <si>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</si>
  <si>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</si>
  <si>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</si>
  <si>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</si>
  <si>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</si>
  <si>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</si>
  <si>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</si>
  <si>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</si>
  <si>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</si>
  <si>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</si>
  <si>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</si>
  <si>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</si>
  <si>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</si>
  <si>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</si>
  <si>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</si>
  <si>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</si>
  <si>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</si>
  <si>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</si>
  <si>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</si>
  <si>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</si>
  <si>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</si>
  <si>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</si>
  <si>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</si>
  <si>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</si>
  <si>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</si>
  <si>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</si>
  <si>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</si>
  <si>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</si>
  <si>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</si>
  <si>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</si>
  <si>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</si>
  <si>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</si>
  <si>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</si>
  <si>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</si>
  <si>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</si>
  <si>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</si>
  <si>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</si>
  <si>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</si>
  <si>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</si>
  <si>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</si>
  <si>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</si>
  <si>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</si>
  <si>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</si>
  <si>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</si>
  <si>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</si>
  <si>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</si>
  <si>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</si>
  <si>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</si>
  <si>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</si>
  <si>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</si>
  <si>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</si>
  <si>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</si>
  <si>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</si>
  <si>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</si>
  <si>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</si>
  <si>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</si>
  <si>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</si>
  <si>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</si>
  <si>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</si>
  <si>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</si>
  <si>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</si>
  <si>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</si>
  <si>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</si>
  <si>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</si>
  <si>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</si>
  <si>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</si>
  <si>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</si>
  <si>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</si>
  <si>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</si>
  <si>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</si>
  <si>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</si>
  <si>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</si>
  <si>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</si>
  <si>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</si>
  <si>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</si>
  <si>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</si>
  <si>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</si>
  <si>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</si>
  <si>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</si>
  <si>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</si>
  <si>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</si>
  <si>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</si>
  <si>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</si>
  <si>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</si>
  <si>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</si>
  <si>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</si>
  <si>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</si>
  <si>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</si>
  <si>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</si>
  <si>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</si>
  <si>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</si>
  <si>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</si>
  <si>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</si>
  <si>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</si>
  <si>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</si>
  <si>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</si>
  <si>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</si>
  <si>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</si>
  <si>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</si>
  <si>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</si>
  <si>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</si>
  <si>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</si>
  <si>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</si>
  <si>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</si>
  <si>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</si>
  <si>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</si>
  <si>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</si>
  <si>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</si>
  <si>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</si>
  <si>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</si>
  <si>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</si>
  <si>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</si>
  <si>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</si>
  <si>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</si>
  <si>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</si>
  <si>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</si>
  <si>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</si>
  <si>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</si>
  <si>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</si>
  <si>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</si>
  <si>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</si>
  <si>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</si>
  <si>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</si>
  <si>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</si>
  <si>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</si>
  <si>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</si>
  <si>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</si>
  <si>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</si>
  <si>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</si>
  <si>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</si>
  <si>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</si>
  <si>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</si>
  <si>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</si>
  <si>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</si>
  <si>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</si>
  <si>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</si>
  <si>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</si>
  <si>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</si>
  <si>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</si>
  <si>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</si>
  <si>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</si>
  <si>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</si>
  <si>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</si>
  <si>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</si>
  <si>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</si>
  <si>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</si>
  <si>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</si>
  <si>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</si>
  <si>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</si>
  <si>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</si>
  <si>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</si>
  <si>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</si>
  <si>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</si>
  <si>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</si>
  <si>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</si>
  <si>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</si>
  <si>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</si>
  <si>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</si>
  <si>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</si>
  <si>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</si>
  <si>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</si>
  <si>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</si>
  <si>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</si>
  <si>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</si>
  <si>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</si>
  <si>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</si>
  <si>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</si>
  <si>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</si>
  <si>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</si>
  <si>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</si>
  <si>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</si>
  <si>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</si>
  <si>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</si>
  <si>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</si>
  <si>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</si>
  <si>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</si>
  <si>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</si>
  <si>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</si>
  <si>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</si>
  <si>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</si>
  <si>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</si>
  <si>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</si>
  <si>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</si>
  <si>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</si>
  <si>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</si>
  <si>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</si>
  <si>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</si>
  <si>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</si>
  <si>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</si>
  <si>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</si>
  <si>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</si>
  <si>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</si>
  <si>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</si>
  <si>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</si>
  <si>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</si>
  <si>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</si>
  <si>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</si>
  <si>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</si>
  <si>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</si>
  <si>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</si>
  <si>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</si>
  <si>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</si>
  <si>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</si>
  <si>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</si>
  <si>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</si>
  <si>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</si>
  <si>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</si>
  <si>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</si>
  <si>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</si>
  <si>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</si>
  <si>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</si>
  <si>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</si>
  <si>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</si>
  <si>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</si>
  <si>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</si>
  <si>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</si>
  <si>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</si>
  <si>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</si>
  <si>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</si>
  <si>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</si>
  <si>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</si>
  <si>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</si>
  <si>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</si>
  <si>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</si>
  <si>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</si>
  <si>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</si>
  <si>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</si>
  <si>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</si>
  <si>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</si>
  <si>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</si>
  <si>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</si>
  <si>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</si>
  <si>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</si>
  <si>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</si>
  <si>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</si>
  <si>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</si>
  <si>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</si>
  <si>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</si>
  <si>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</si>
  <si>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</si>
  <si>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</si>
  <si>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</si>
  <si>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</si>
  <si>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</si>
  <si>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</si>
  <si>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</si>
  <si>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</si>
  <si>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</si>
  <si>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</si>
  <si>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</si>
  <si>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</si>
  <si>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</si>
  <si>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</si>
  <si>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</si>
  <si>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</si>
  <si>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</si>
  <si>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</si>
  <si>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</si>
  <si>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</si>
  <si>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</si>
  <si>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</si>
  <si>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</si>
  <si>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</si>
  <si>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</si>
  <si>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</si>
  <si>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</si>
  <si>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</si>
  <si>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</si>
  <si>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</si>
  <si>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</si>
  <si>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</si>
  <si>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</si>
  <si>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</si>
  <si>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</si>
  <si>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</si>
  <si>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</si>
  <si>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</si>
  <si>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</si>
  <si>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</si>
  <si>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</si>
  <si>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</si>
  <si>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</si>
  <si>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</si>
  <si>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</si>
  <si>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</si>
  <si>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</si>
  <si>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</si>
  <si>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</si>
  <si>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</si>
  <si>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</si>
  <si>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</si>
  <si>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</si>
  <si>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</si>
  <si>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</si>
  <si>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</si>
  <si>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</si>
  <si>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</si>
  <si>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</si>
  <si>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</si>
  <si>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</si>
  <si>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</si>
  <si>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</si>
  <si>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</si>
  <si>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</si>
  <si>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</si>
  <si>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</si>
  <si>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</si>
  <si>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</si>
  <si>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</si>
  <si>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</si>
  <si>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</si>
  <si>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</si>
  <si>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</si>
  <si>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</si>
  <si>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</si>
  <si>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</si>
  <si>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</si>
  <si>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</si>
  <si>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</si>
  <si>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</si>
  <si>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</si>
  <si>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</si>
  <si>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</si>
  <si>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</si>
  <si>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</si>
  <si>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</si>
  <si>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</si>
  <si>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</si>
  <si>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</si>
  <si>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</si>
  <si>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</si>
  <si>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</si>
  <si>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</si>
  <si>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</si>
  <si>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</si>
  <si>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</si>
  <si>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</si>
  <si>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</si>
  <si>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</si>
  <si>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</si>
  <si>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</si>
  <si>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</si>
  <si>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</si>
  <si>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</si>
  <si>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</si>
  <si>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</si>
  <si>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</si>
  <si>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</si>
  <si>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</si>
  <si>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</si>
  <si>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</si>
  <si>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</si>
  <si>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</si>
  <si>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</si>
  <si>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</si>
  <si>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</si>
  <si>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</si>
  <si>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</si>
  <si>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</si>
  <si>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</si>
  <si>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</si>
  <si>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</si>
  <si>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</si>
  <si>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</si>
  <si>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</si>
  <si>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</si>
  <si>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</si>
  <si>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</si>
  <si>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</si>
  <si>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</si>
  <si>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</si>
  <si>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</si>
  <si>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</si>
  <si>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</si>
  <si>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</si>
  <si>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</si>
  <si>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</si>
  <si>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</si>
  <si>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</si>
  <si>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</si>
  <si>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</si>
  <si>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</si>
  <si>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</si>
  <si>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</si>
  <si>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</si>
  <si>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</si>
  <si>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</si>
  <si>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</si>
  <si>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</si>
  <si>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</si>
  <si>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</si>
  <si>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</si>
  <si>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</si>
  <si>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</si>
  <si>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</si>
  <si>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</si>
  <si>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</si>
  <si>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</si>
  <si>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</si>
  <si>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</si>
  <si>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</si>
  <si>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</si>
  <si>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</si>
  <si>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</si>
  <si>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</si>
  <si>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</si>
  <si>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</si>
  <si>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</si>
  <si>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</si>
  <si>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</si>
  <si>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</si>
  <si>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</si>
  <si>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</si>
  <si>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</si>
  <si>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</si>
  <si>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</si>
  <si>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</si>
  <si>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</si>
  <si>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</si>
  <si>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</si>
  <si>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</si>
  <si>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</si>
  <si>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</si>
  <si>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</si>
  <si>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</si>
  <si>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</si>
  <si>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</si>
  <si>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</si>
  <si>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</si>
  <si>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</si>
  <si>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</si>
  <si>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</si>
  <si>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</si>
  <si>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</si>
  <si>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</si>
  <si>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</si>
  <si>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</si>
  <si>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</si>
  <si>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</si>
  <si>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</si>
  <si>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</si>
  <si>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</si>
  <si>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</si>
  <si>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</si>
  <si>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</si>
  <si>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</si>
  <si>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</si>
  <si>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</si>
  <si>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</si>
  <si>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</si>
  <si>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</si>
  <si>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</si>
  <si>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</si>
  <si>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</si>
  <si>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</si>
  <si>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</si>
  <si>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</si>
  <si>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</si>
  <si>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</si>
  <si>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</si>
  <si>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</si>
  <si>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</si>
  <si>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</si>
  <si>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</si>
  <si>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</si>
  <si>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</si>
  <si>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</si>
  <si>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</si>
  <si>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</si>
  <si>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</si>
  <si>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</si>
  <si>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</si>
  <si>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</si>
  <si>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</si>
  <si>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</si>
  <si>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</si>
  <si>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</si>
  <si>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</si>
  <si>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</si>
  <si>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</si>
  <si>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</si>
  <si>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</si>
  <si>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</si>
  <si>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</si>
  <si>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</si>
  <si>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</si>
  <si>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</si>
  <si>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</si>
  <si>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</si>
  <si>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</si>
  <si>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</si>
  <si>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</si>
  <si>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</si>
  <si>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</si>
  <si>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</si>
  <si>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</si>
  <si>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</si>
  <si>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</si>
  <si>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</si>
  <si>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</si>
  <si>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</si>
  <si>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</si>
  <si>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</si>
  <si>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</si>
  <si>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</si>
  <si>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</si>
  <si>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</si>
  <si>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</si>
  <si>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</si>
  <si>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</si>
  <si>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</si>
  <si>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</si>
  <si>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</si>
  <si>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</si>
  <si>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</si>
  <si>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</si>
  <si>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</si>
  <si>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</si>
  <si>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</si>
  <si>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</si>
  <si>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</si>
  <si>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</si>
  <si>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</si>
  <si>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</si>
  <si>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</si>
  <si>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</si>
  <si>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</si>
  <si>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</si>
  <si>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</si>
  <si>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</si>
  <si>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</si>
  <si>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</si>
  <si>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</si>
  <si>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</si>
  <si>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</si>
  <si>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</si>
  <si>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</si>
  <si>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</si>
  <si>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</si>
  <si>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</si>
  <si>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</si>
  <si>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</si>
  <si>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</si>
  <si>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</si>
  <si>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</si>
  <si>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</si>
  <si>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</si>
  <si>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</si>
  <si>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</si>
  <si>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</si>
  <si>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</si>
  <si>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</si>
  <si>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</si>
  <si>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</si>
  <si>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</si>
  <si>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</si>
  <si>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</si>
  <si>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</si>
  <si>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</si>
  <si>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</si>
  <si>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</si>
  <si>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</si>
  <si>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</si>
  <si>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</si>
  <si>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</si>
  <si>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</si>
  <si>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</si>
  <si>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</si>
  <si>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</si>
  <si>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</si>
  <si>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</si>
  <si>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</si>
  <si>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</si>
  <si>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</si>
  <si>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</si>
  <si>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</si>
  <si>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</si>
  <si>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</si>
  <si>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</si>
  <si>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</si>
  <si>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</si>
  <si>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</si>
  <si>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</si>
  <si>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</si>
  <si>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</si>
  <si>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</si>
  <si>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</si>
  <si>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</si>
  <si>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</si>
  <si>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</si>
  <si>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</si>
  <si>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</si>
  <si>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</si>
  <si>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</si>
  <si>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</si>
  <si>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</si>
  <si>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</si>
  <si>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</si>
  <si>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</si>
  <si>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</si>
  <si>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</si>
  <si>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</si>
  <si>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</si>
  <si>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</si>
  <si>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</si>
  <si>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</si>
  <si>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</si>
  <si>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</si>
  <si>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</si>
  <si>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</si>
  <si>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</si>
  <si>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</si>
  <si>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</si>
  <si>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</si>
  <si>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</si>
  <si>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</si>
  <si>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</si>
  <si>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</si>
  <si>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</si>
  <si>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</si>
  <si>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</si>
  <si>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</si>
  <si>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</si>
  <si>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</si>
  <si>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</si>
  <si>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</si>
  <si>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</si>
  <si>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</si>
  <si>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</si>
  <si>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</si>
  <si>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</si>
  <si>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</si>
  <si>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</si>
  <si>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</si>
  <si>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</si>
  <si>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</si>
  <si>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</si>
  <si>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</si>
  <si>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</si>
  <si>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</si>
  <si>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</si>
  <si>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</si>
  <si>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</si>
  <si>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</si>
  <si>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</si>
  <si>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</si>
  <si>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</si>
  <si>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</si>
  <si>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</si>
  <si>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</si>
  <si>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</si>
  <si>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</si>
  <si>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</si>
  <si>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</si>
  <si>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</si>
  <si>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</si>
  <si>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</si>
  <si>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</si>
  <si>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</si>
  <si>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</si>
  <si>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</si>
  <si>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</si>
  <si>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</si>
  <si>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</si>
  <si>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</si>
  <si>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</si>
  <si>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</si>
  <si>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</si>
  <si>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</si>
  <si>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</si>
  <si>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</si>
  <si>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</si>
  <si>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</si>
  <si>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</si>
  <si>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</si>
  <si>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</si>
  <si>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</si>
  <si>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</si>
  <si>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</si>
  <si>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</si>
  <si>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</si>
  <si>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</si>
  <si>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</si>
  <si>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</si>
  <si>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</si>
  <si>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</si>
  <si>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</si>
  <si>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</si>
  <si>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</si>
  <si>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</si>
  <si>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</si>
  <si>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</si>
  <si>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</si>
  <si>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</si>
  <si>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</si>
  <si>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</si>
  <si>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</si>
  <si>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</si>
  <si>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</si>
  <si>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</si>
  <si>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</si>
  <si>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</si>
  <si>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</si>
  <si>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</si>
  <si>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</si>
  <si>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</si>
  <si>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</si>
  <si>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</si>
  <si>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</si>
  <si>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</si>
  <si>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</si>
  <si>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</si>
  <si>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</si>
  <si>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</si>
  <si>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</si>
  <si>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</si>
  <si>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</si>
  <si>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</si>
  <si>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</si>
  <si>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</si>
  <si>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</si>
  <si>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</si>
  <si>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</si>
  <si>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</si>
  <si>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</si>
  <si>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</si>
  <si>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</si>
  <si>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</si>
  <si>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</si>
  <si>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</si>
  <si>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</si>
  <si>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</si>
  <si>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</si>
  <si>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</si>
  <si>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</si>
  <si>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</si>
  <si>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</si>
  <si>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</si>
  <si>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</si>
  <si>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</si>
  <si>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</si>
  <si>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</si>
  <si>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</si>
  <si>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</si>
  <si>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</si>
  <si>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</si>
  <si>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</si>
  <si>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</si>
  <si>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</si>
  <si>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</si>
  <si>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</si>
  <si>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</si>
  <si>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</si>
  <si>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</si>
  <si>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</si>
  <si>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</si>
  <si>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</si>
  <si>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</si>
  <si>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</si>
  <si>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</si>
  <si>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</si>
  <si>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</si>
  <si>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</si>
  <si>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</si>
  <si>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</si>
  <si>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</si>
  <si>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</si>
  <si>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</si>
  <si>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</si>
  <si>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</si>
  <si>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</si>
  <si>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</si>
  <si>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</si>
  <si>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</si>
  <si>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</si>
  <si>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</si>
  <si>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</si>
  <si>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</si>
  <si>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</si>
  <si>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</si>
  <si>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</si>
  <si>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</si>
  <si>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</si>
  <si>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</si>
  <si>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</si>
  <si>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</si>
  <si>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</si>
  <si>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</si>
  <si>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</si>
  <si>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</si>
  <si>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</si>
  <si>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</si>
  <si>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</si>
  <si>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</si>
  <si>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</si>
  <si>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</si>
  <si>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</si>
  <si>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</si>
  <si>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</si>
  <si>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</si>
  <si>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</si>
  <si>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</si>
  <si>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</si>
  <si>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</si>
  <si>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</si>
  <si>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</si>
  <si>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</si>
  <si>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</si>
  <si>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</si>
  <si>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</si>
  <si>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</si>
  <si>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</si>
  <si>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</si>
  <si>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</si>
  <si>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</si>
  <si>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</si>
  <si>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</si>
  <si>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</si>
  <si>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</si>
  <si>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</si>
  <si>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</si>
  <si>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</si>
  <si>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</si>
  <si>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</si>
  <si>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</si>
  <si>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</si>
  <si>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</si>
  <si>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</si>
  <si>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</si>
  <si>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</si>
  <si>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</si>
  <si>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</si>
  <si>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</si>
  <si>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</si>
  <si>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</si>
  <si>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</si>
  <si>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</si>
  <si>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</si>
  <si>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</si>
  <si>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</si>
  <si>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</si>
  <si>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</si>
  <si>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</si>
  <si>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</si>
  <si>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</si>
  <si>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</si>
  <si>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</si>
  <si>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</si>
  <si>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</si>
  <si>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</si>
  <si>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</si>
  <si>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</si>
  <si>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</si>
  <si>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</si>
  <si>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</si>
  <si>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</si>
  <si>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</si>
  <si>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</si>
  <si>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</si>
  <si>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</si>
  <si>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</si>
  <si>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</si>
  <si>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</si>
  <si>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</si>
  <si>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</si>
  <si>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</si>
  <si>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</si>
  <si>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</si>
  <si>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</si>
  <si>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</si>
  <si>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</si>
  <si>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</si>
  <si>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</si>
  <si>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</si>
  <si>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</si>
  <si>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</si>
  <si>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</si>
  <si>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</si>
  <si>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</si>
  <si>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</si>
  <si>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</si>
  <si>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</si>
  <si>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</si>
  <si>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</si>
  <si>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</si>
  <si>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</si>
  <si>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</si>
  <si>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</si>
  <si>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</si>
  <si>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</si>
  <si>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</si>
  <si>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</si>
  <si>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</si>
  <si>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</si>
  <si>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</si>
  <si>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</si>
  <si>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</si>
  <si>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</si>
  <si>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</si>
  <si>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</si>
  <si>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</si>
  <si>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</si>
  <si>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</si>
  <si>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</si>
  <si>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</si>
  <si>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</si>
  <si>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</si>
  <si>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</si>
  <si>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</si>
  <si>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</si>
  <si>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</si>
  <si>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</si>
  <si>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</si>
  <si>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</si>
  <si>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</si>
  <si>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</si>
  <si>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</si>
  <si>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</si>
  <si>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</si>
  <si>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</si>
  <si>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</si>
  <si>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</si>
  <si>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</si>
  <si>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</si>
  <si>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</si>
  <si>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</si>
  <si>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</si>
  <si>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</si>
  <si>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</si>
  <si>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</si>
  <si>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</si>
  <si>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</si>
  <si>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</si>
  <si>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</si>
  <si>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</si>
  <si>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</si>
  <si>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</si>
  <si>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</si>
  <si>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</si>
  <si>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</si>
  <si>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</si>
  <si>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</si>
  <si>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</si>
  <si>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</si>
  <si>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</si>
  <si>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</si>
  <si>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</si>
  <si>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</si>
  <si>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</si>
  <si>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</si>
  <si>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</si>
  <si>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</si>
  <si>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</si>
  <si>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</si>
  <si>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</si>
  <si>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</si>
  <si>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</si>
  <si>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</si>
  <si>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</si>
  <si>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</si>
  <si>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</si>
  <si>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</si>
  <si>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</si>
  <si>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</si>
  <si>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</si>
  <si>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</si>
  <si>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</si>
  <si>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</si>
  <si>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</si>
  <si>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</si>
  <si>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</si>
  <si>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</si>
  <si>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</si>
  <si>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</si>
  <si>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</si>
  <si>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</si>
  <si>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</si>
  <si>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</si>
  <si>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</si>
  <si>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</si>
  <si>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</si>
  <si>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</si>
  <si>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</si>
  <si>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</si>
  <si>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</si>
  <si>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</si>
  <si>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</si>
  <si>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</si>
  <si>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</si>
  <si>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</si>
  <si>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</si>
  <si>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</si>
  <si>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</si>
  <si>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</si>
  <si>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</si>
  <si>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</si>
  <si>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</si>
  <si>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</si>
  <si>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</si>
  <si>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</si>
  <si>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</si>
  <si>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</si>
  <si>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</si>
  <si>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</si>
  <si>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</si>
  <si>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</si>
  <si>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</si>
  <si>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</si>
  <si>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</si>
  <si>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</si>
  <si>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</si>
  <si>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</si>
  <si>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</si>
  <si>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</si>
  <si>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</si>
  <si>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</si>
  <si>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</si>
  <si>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</si>
  <si>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</si>
  <si>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</si>
  <si>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</si>
  <si>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</si>
  <si>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</si>
  <si>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</si>
  <si>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</si>
  <si>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</si>
  <si>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</si>
  <si>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</si>
  <si>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</si>
  <si>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</si>
  <si>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</si>
  <si>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</si>
  <si>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</si>
  <si>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</si>
  <si>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</si>
  <si>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</si>
  <si>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</si>
  <si>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</si>
  <si>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</si>
  <si>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</si>
  <si>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</si>
  <si>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</si>
  <si>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</si>
  <si>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</si>
  <si>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</si>
  <si>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</si>
  <si>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</si>
  <si>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</si>
  <si>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</si>
  <si>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</si>
  <si>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</si>
  <si>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</si>
  <si>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</si>
  <si>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</si>
  <si>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</si>
  <si>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</si>
  <si>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</si>
  <si>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</si>
  <si>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</si>
  <si>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</si>
  <si>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</si>
  <si>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</si>
  <si>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</si>
  <si>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</si>
  <si>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</si>
  <si>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</si>
  <si>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</si>
  <si>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</si>
  <si>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</si>
  <si>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</si>
  <si>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</si>
  <si>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</si>
  <si>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</si>
  <si>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</si>
  <si>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</si>
  <si>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</si>
  <si>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</si>
  <si>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</si>
  <si>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</si>
  <si>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</si>
  <si>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</si>
  <si>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</si>
  <si>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</si>
  <si>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</si>
  <si>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</si>
  <si>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</si>
  <si>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</si>
  <si>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</si>
  <si>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</si>
  <si>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</si>
  <si>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</si>
  <si>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</si>
  <si>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</si>
  <si>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</si>
  <si>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</si>
  <si>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</si>
  <si>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</si>
  <si>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</si>
  <si>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</si>
  <si>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</si>
  <si>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</si>
  <si>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</si>
  <si>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</si>
  <si>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</si>
  <si>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</si>
  <si>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</si>
  <si>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</si>
  <si>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</si>
  <si>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</si>
  <si>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</si>
  <si>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</si>
  <si>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</si>
  <si>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</si>
  <si>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</si>
  <si>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</si>
  <si>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</si>
  <si>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</si>
  <si>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</si>
  <si>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</si>
  <si>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</si>
  <si>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</si>
  <si>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</si>
  <si>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</si>
  <si>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</si>
  <si>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</si>
  <si>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</si>
  <si>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</si>
  <si>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</si>
  <si>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</si>
  <si>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</si>
  <si>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</si>
  <si>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</si>
  <si>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</si>
  <si>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</si>
  <si>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</si>
  <si>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</si>
  <si>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</si>
  <si>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</si>
  <si>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</si>
  <si>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</si>
  <si>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</si>
  <si>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</si>
  <si>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</si>
  <si>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</si>
  <si>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</si>
  <si>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</si>
  <si>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</si>
  <si>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</si>
  <si>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</si>
  <si>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</si>
  <si>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</si>
  <si>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</si>
  <si>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</si>
  <si>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</si>
  <si>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</si>
  <si>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</si>
  <si>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</si>
  <si>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</si>
  <si>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</si>
  <si>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</si>
  <si>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</si>
  <si>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</si>
  <si>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</si>
  <si>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</si>
  <si>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</si>
  <si>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</si>
  <si>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</si>
  <si>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</si>
  <si>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</si>
  <si>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</si>
  <si>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</si>
  <si>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</si>
  <si>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</si>
  <si>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</si>
  <si>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</si>
  <si>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</si>
  <si>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</si>
  <si>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</si>
  <si>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</si>
  <si>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</si>
  <si>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</si>
  <si>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</si>
  <si>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</si>
  <si>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</si>
  <si>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</si>
  <si>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</si>
  <si>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</si>
  <si>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</si>
  <si>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</si>
  <si>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</si>
  <si>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</si>
  <si>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</si>
  <si>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</si>
  <si>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</si>
  <si>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</si>
  <si>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</si>
  <si>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</si>
  <si>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</si>
  <si>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</si>
  <si>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</si>
  <si>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</si>
  <si>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</si>
  <si>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</si>
  <si>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</si>
  <si>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</si>
  <si>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</si>
  <si>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</si>
  <si>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</si>
  <si>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</si>
  <si>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</si>
  <si>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</si>
  <si>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</si>
  <si>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</si>
  <si>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</si>
  <si>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</si>
  <si>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</si>
  <si>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</si>
  <si>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</si>
  <si>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</si>
  <si>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</si>
  <si>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</si>
  <si>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</si>
  <si>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</si>
  <si>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</si>
  <si>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</si>
  <si>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</si>
  <si>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</si>
  <si>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</si>
  <si>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</si>
  <si>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</si>
  <si>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</si>
  <si>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</si>
  <si>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</si>
  <si>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</si>
  <si>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</si>
  <si>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</si>
  <si>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</si>
  <si>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</si>
  <si>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</si>
  <si>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</si>
  <si>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</si>
  <si>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</si>
  <si>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</si>
  <si>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</si>
  <si>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</si>
  <si>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</si>
  <si>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</si>
  <si>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</si>
  <si>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</si>
  <si>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</si>
  <si>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</si>
  <si>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</si>
  <si>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</si>
  <si>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</si>
  <si>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</si>
  <si>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</si>
  <si>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</si>
  <si>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</si>
  <si>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</si>
  <si>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</si>
  <si>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</si>
  <si>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</si>
  <si>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</si>
  <si>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</si>
  <si>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</si>
  <si>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</si>
  <si>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</si>
  <si>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</si>
  <si>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</si>
  <si>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</si>
  <si>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</si>
  <si>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</si>
  <si>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</si>
  <si>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</si>
  <si>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</si>
  <si>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</si>
  <si>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</si>
  <si>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</si>
  <si>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</si>
  <si>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</si>
  <si>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</si>
  <si>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</si>
  <si>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</si>
  <si>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</si>
  <si>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</si>
  <si>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</si>
  <si>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</si>
  <si>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</si>
  <si>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</si>
  <si>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</si>
  <si>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</si>
  <si>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</si>
  <si>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</si>
  <si>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</si>
  <si>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</si>
  <si>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</si>
  <si>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</si>
  <si>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</si>
  <si>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</si>
  <si>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</si>
  <si>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</si>
  <si>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</si>
  <si>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</si>
  <si>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</si>
  <si>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</si>
  <si>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</si>
  <si>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</si>
  <si>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</si>
  <si>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</si>
  <si>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</si>
  <si>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</si>
  <si>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</si>
  <si>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</si>
  <si>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</si>
  <si>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</si>
  <si>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</si>
  <si>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</si>
  <si>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</si>
  <si>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</si>
  <si>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</si>
  <si>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</si>
  <si>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</si>
  <si>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</si>
  <si>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</si>
  <si>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</si>
  <si>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</si>
  <si>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</si>
  <si>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</si>
  <si>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</si>
  <si>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</si>
  <si>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</si>
  <si>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</si>
  <si>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</si>
  <si>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</si>
  <si>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</si>
  <si>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</si>
  <si>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</si>
  <si>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</si>
  <si>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</si>
  <si>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</si>
  <si>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</si>
  <si>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</si>
  <si>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</si>
  <si>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</si>
  <si>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</si>
  <si>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</si>
  <si>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</si>
  <si>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</si>
  <si>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</si>
  <si>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</si>
  <si>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</si>
  <si>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</si>
  <si>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</si>
  <si>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</si>
  <si>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</si>
  <si>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</si>
  <si>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</si>
  <si>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</si>
  <si>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</si>
  <si>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</si>
  <si>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</si>
  <si>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</si>
  <si>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</si>
  <si>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</si>
  <si>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</si>
  <si>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</si>
  <si>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</si>
  <si>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</si>
  <si>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</si>
  <si>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</si>
  <si>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</si>
  <si>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</si>
  <si>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</si>
  <si>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</si>
  <si>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</si>
  <si>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</si>
  <si>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</si>
  <si>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</si>
  <si>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</si>
  <si>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</si>
  <si>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</si>
  <si>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</si>
  <si>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</si>
  <si>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</si>
  <si>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</si>
  <si>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</si>
  <si>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</si>
  <si>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</si>
  <si>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</si>
  <si>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</si>
  <si>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</si>
  <si>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</si>
  <si>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</si>
  <si>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</si>
  <si>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</si>
  <si>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</si>
  <si>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</si>
  <si>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</si>
  <si>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</si>
  <si>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</si>
  <si>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</si>
  <si>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</si>
  <si>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</si>
  <si>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</si>
  <si>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</si>
  <si>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</si>
  <si>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</si>
  <si>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</si>
  <si>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</si>
  <si>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</si>
  <si>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</si>
  <si>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</si>
  <si>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</si>
  <si>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</si>
  <si>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</si>
  <si>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</si>
  <si>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</si>
  <si>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</si>
  <si>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</si>
  <si>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</si>
  <si>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</si>
  <si>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</si>
  <si>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</si>
  <si>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</si>
  <si>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</si>
  <si>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</si>
  <si>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</si>
  <si>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</si>
  <si>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</si>
  <si>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</si>
  <si>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</si>
  <si>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</si>
  <si>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</si>
  <si>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</si>
  <si>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</si>
  <si>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</si>
  <si>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</si>
  <si>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</si>
  <si>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</si>
  <si>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</si>
  <si>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</si>
  <si>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</si>
  <si>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</si>
  <si>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</si>
  <si>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</si>
  <si>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</si>
  <si>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</si>
  <si>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</si>
  <si>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</si>
  <si>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</si>
  <si>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</si>
  <si>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</si>
  <si>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</si>
  <si>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</si>
  <si>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</si>
  <si>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</si>
  <si>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</si>
  <si>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</si>
  <si>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</si>
  <si>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</si>
  <si>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</si>
  <si>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</si>
  <si>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</si>
  <si>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</si>
  <si>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</si>
  <si>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</si>
  <si>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</si>
  <si>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</si>
  <si>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</si>
  <si>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</si>
  <si>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</si>
  <si>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</si>
  <si>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</si>
  <si>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</si>
  <si>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</si>
  <si>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</si>
  <si>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</si>
  <si>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</si>
  <si>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</si>
  <si>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</si>
  <si>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</si>
  <si>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</si>
  <si>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</si>
  <si>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</si>
  <si>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</si>
  <si>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</si>
  <si>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</si>
  <si>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</si>
  <si>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</si>
  <si>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</si>
  <si>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</si>
  <si>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</si>
  <si>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</si>
  <si>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</si>
  <si>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</si>
  <si>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</si>
  <si>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</si>
  <si>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</si>
  <si>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</si>
  <si>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</si>
  <si>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</si>
  <si>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</si>
  <si>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</si>
  <si>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</si>
  <si>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</si>
  <si>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</si>
  <si>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</si>
  <si>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</si>
  <si>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</si>
  <si>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</si>
  <si>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</si>
  <si>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</si>
  <si>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</si>
  <si>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</si>
  <si>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</si>
  <si>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</si>
  <si>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</si>
  <si>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</si>
  <si>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</si>
  <si>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</si>
  <si>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</si>
  <si>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</si>
  <si>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</si>
  <si>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</si>
  <si>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</si>
  <si>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</si>
  <si>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</si>
  <si>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</si>
  <si>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</si>
  <si>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</si>
  <si>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</si>
  <si>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</si>
  <si>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</si>
  <si>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</si>
  <si>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</si>
  <si>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</si>
  <si>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</si>
  <si>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</si>
  <si>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</si>
  <si>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</si>
  <si>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</si>
  <si>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</si>
  <si>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</si>
  <si>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</si>
  <si>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</si>
  <si>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</si>
  <si>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</si>
  <si>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</si>
  <si>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</si>
  <si>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</si>
  <si>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</si>
  <si>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</si>
  <si>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</si>
  <si>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</si>
  <si>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</si>
  <si>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</si>
  <si>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</si>
  <si>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</si>
  <si>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</si>
  <si>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</si>
  <si>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</si>
  <si>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</si>
  <si>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</si>
  <si>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</si>
  <si>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</si>
  <si>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</si>
  <si>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</si>
  <si>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</si>
  <si>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</si>
  <si>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</si>
  <si>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</si>
  <si>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</si>
  <si>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</si>
  <si>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</si>
  <si>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</si>
  <si>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</si>
  <si>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</si>
  <si>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</si>
  <si>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</si>
  <si>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</si>
  <si>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</si>
  <si>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</si>
  <si>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</si>
  <si>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</si>
  <si>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</si>
  <si>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</si>
  <si>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</si>
  <si>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</si>
  <si>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</si>
  <si>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</si>
  <si>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</si>
  <si>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</si>
  <si>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</si>
  <si>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</si>
  <si>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</si>
  <si>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</si>
  <si>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</si>
  <si>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</si>
  <si>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</si>
  <si>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</si>
  <si>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</si>
  <si>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</si>
  <si>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</si>
  <si>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</si>
  <si>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</si>
  <si>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</si>
  <si>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</si>
  <si>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</si>
  <si>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</si>
  <si>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</si>
  <si>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</si>
  <si>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</si>
  <si>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</si>
  <si>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</si>
  <si>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</si>
  <si>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</si>
  <si>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</si>
  <si>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</si>
  <si>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</si>
  <si>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</si>
  <si>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</si>
  <si>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</si>
  <si>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</si>
  <si>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</si>
  <si>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</si>
  <si>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</si>
  <si>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</si>
  <si>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</si>
  <si>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</si>
  <si>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</si>
  <si>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</si>
  <si>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</si>
  <si>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</si>
  <si>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</si>
  <si>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</si>
  <si>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</si>
  <si>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</si>
  <si>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</si>
  <si>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</si>
  <si>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</si>
  <si>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</si>
  <si>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</si>
  <si>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</si>
  <si>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</si>
  <si>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</si>
  <si>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</si>
  <si>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</si>
  <si>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</si>
  <si>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</si>
  <si>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</si>
  <si>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</si>
  <si>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</si>
  <si>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</si>
  <si>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</si>
  <si>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</si>
  <si>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</si>
  <si>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</si>
  <si>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</si>
  <si>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</si>
  <si>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</si>
  <si>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</si>
  <si>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</si>
  <si>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</si>
  <si>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</si>
  <si>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</si>
  <si>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</si>
  <si>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</si>
  <si>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</si>
  <si>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</si>
  <si>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</si>
  <si>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</si>
  <si>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</si>
  <si>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</si>
  <si>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</si>
  <si>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</si>
  <si>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</si>
  <si>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</si>
  <si>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</si>
  <si>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</si>
  <si>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</si>
  <si>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</si>
  <si>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</si>
  <si>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</si>
  <si>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</si>
  <si>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</si>
  <si>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</si>
  <si>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</si>
  <si>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</si>
  <si>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</si>
  <si>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</si>
  <si>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</si>
  <si>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</si>
  <si>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</si>
  <si>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</si>
  <si>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</si>
  <si>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</si>
  <si>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</si>
  <si>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</si>
  <si>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</si>
  <si>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</si>
  <si>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</si>
  <si>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</si>
  <si>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</si>
  <si>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</si>
  <si>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</si>
  <si>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</si>
  <si>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</si>
  <si>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</si>
  <si>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</si>
  <si>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</si>
  <si>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</si>
  <si>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</si>
  <si>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</si>
  <si>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</si>
  <si>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</si>
  <si>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</si>
  <si>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</si>
  <si>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</si>
  <si>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</si>
  <si>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</si>
  <si>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</si>
  <si>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</si>
  <si>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</si>
  <si>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</si>
  <si>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</si>
  <si>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</si>
  <si>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</si>
  <si>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</si>
  <si>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</si>
  <si>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</si>
  <si>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</si>
  <si>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</si>
  <si>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</si>
  <si>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</si>
  <si>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</si>
  <si>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</si>
  <si>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</si>
  <si>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</si>
  <si>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</si>
  <si>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</si>
  <si>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</si>
  <si>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</si>
  <si>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</si>
  <si>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</si>
  <si>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</si>
  <si>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</si>
  <si>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</si>
  <si>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</si>
  <si>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</si>
  <si>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</si>
  <si>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</si>
  <si>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</si>
  <si>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</si>
  <si>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</si>
  <si>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</si>
  <si>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</si>
  <si>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</si>
  <si>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</si>
  <si>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</si>
  <si>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</si>
  <si>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</si>
  <si>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</si>
  <si>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</si>
  <si>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</si>
  <si>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</si>
  <si>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</si>
  <si>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</si>
  <si>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</si>
  <si>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</si>
  <si>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</si>
  <si>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</si>
  <si>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</si>
  <si>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</si>
  <si>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</si>
  <si>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</si>
  <si>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</si>
  <si>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</si>
  <si>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</si>
  <si>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</si>
  <si>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</si>
  <si>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</si>
  <si>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</si>
  <si>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</si>
  <si>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</si>
  <si>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</si>
  <si>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</si>
  <si>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</si>
  <si>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</si>
  <si>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</si>
  <si>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</si>
  <si>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</si>
  <si>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</si>
  <si>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</si>
  <si>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</si>
  <si>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</si>
  <si>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</si>
  <si>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</si>
  <si>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</si>
  <si>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</si>
  <si>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</si>
  <si>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</si>
  <si>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</si>
  <si>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</si>
  <si>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</si>
  <si>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</si>
  <si>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</si>
  <si>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</si>
  <si>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</si>
  <si>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</si>
  <si>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</si>
  <si>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</si>
  <si>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</si>
  <si>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</si>
  <si>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</si>
  <si>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</si>
  <si>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</si>
  <si>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</si>
  <si>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</si>
  <si>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</si>
  <si>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</si>
  <si>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</si>
  <si>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</si>
  <si>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</si>
  <si>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</si>
  <si>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</si>
  <si>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</si>
  <si>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</si>
  <si>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</si>
  <si>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</si>
  <si>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</si>
  <si>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</si>
  <si>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</si>
  <si>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</si>
  <si>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</si>
  <si>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</si>
  <si>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</si>
  <si>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</si>
  <si>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</si>
  <si>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</si>
  <si>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</si>
  <si>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</si>
  <si>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</si>
  <si>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</si>
  <si>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</si>
  <si>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</si>
  <si>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</si>
  <si>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</si>
  <si>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</si>
  <si>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</si>
  <si>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</si>
  <si>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</si>
  <si>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</si>
  <si>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</si>
  <si>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</si>
  <si>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</si>
  <si>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</si>
  <si>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</si>
  <si>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</si>
  <si>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</si>
  <si>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</si>
  <si>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</si>
  <si>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</si>
  <si>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</si>
  <si>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</si>
  <si>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</si>
  <si>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</si>
  <si>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</si>
  <si>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</si>
  <si>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</si>
  <si>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</si>
  <si>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</si>
  <si>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</si>
  <si>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</si>
  <si>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</si>
  <si>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</si>
  <si>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</si>
  <si>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</si>
  <si>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</si>
  <si>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</si>
  <si>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</si>
  <si>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</si>
  <si>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</si>
  <si>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</si>
  <si>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</si>
  <si>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</si>
  <si>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</si>
  <si>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</si>
  <si>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</si>
  <si>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</si>
  <si>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</si>
  <si>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</si>
  <si>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</si>
  <si>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</si>
  <si>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</si>
  <si>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</si>
  <si>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</si>
  <si>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</si>
  <si>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</si>
  <si>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</si>
  <si>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</si>
  <si>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</si>
  <si>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</si>
  <si>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</si>
  <si>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</si>
  <si>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</si>
  <si>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</si>
  <si>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</si>
  <si>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</si>
  <si>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</si>
  <si>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</si>
  <si>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</si>
  <si>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</si>
  <si>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</si>
  <si>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</si>
  <si>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</si>
  <si>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</si>
  <si>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</si>
  <si>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</si>
  <si>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</si>
  <si>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</si>
  <si>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</si>
  <si>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</si>
  <si>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</si>
  <si>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</si>
  <si>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</si>
  <si>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</si>
  <si>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</si>
  <si>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</si>
  <si>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</si>
  <si>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</si>
  <si>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</si>
  <si>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</si>
  <si>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</si>
  <si>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</si>
  <si>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</si>
  <si>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</si>
  <si>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</si>
  <si>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</si>
  <si>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</si>
  <si>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</si>
  <si>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</si>
  <si>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</si>
  <si>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</si>
  <si>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</si>
  <si>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</si>
  <si>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</si>
  <si>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</si>
  <si>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</si>
  <si>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</si>
  <si>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</si>
  <si>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</si>
  <si>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</si>
  <si>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</si>
  <si>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</si>
  <si>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</si>
  <si>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</si>
  <si>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</si>
  <si>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</si>
  <si>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</si>
  <si>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</si>
  <si>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</si>
  <si>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</si>
  <si>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</si>
  <si>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</si>
  <si>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</si>
  <si>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</si>
  <si>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</si>
  <si>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</si>
  <si>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</si>
  <si>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</si>
  <si>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</si>
  <si>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</si>
  <si>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</si>
  <si>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</si>
  <si>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</si>
  <si>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</si>
  <si>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</si>
  <si>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</si>
  <si>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</si>
  <si>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</si>
  <si>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</si>
  <si>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</si>
  <si>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</si>
  <si>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</si>
  <si>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</si>
  <si>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</si>
  <si>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</si>
  <si>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</si>
  <si>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</si>
  <si>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</si>
  <si>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</si>
  <si>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</si>
  <si>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</si>
  <si>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</si>
  <si>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</si>
  <si>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</si>
  <si>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</si>
  <si>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</si>
  <si>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</si>
  <si>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</si>
  <si>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</si>
  <si>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</si>
  <si>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</si>
  <si>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</si>
  <si>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</si>
  <si>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</si>
  <si>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</si>
  <si>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</si>
  <si>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</si>
  <si>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</si>
  <si>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</si>
  <si>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</si>
  <si>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</si>
  <si>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</si>
  <si>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</si>
  <si>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</si>
  <si>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</si>
  <si>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</si>
  <si>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</si>
  <si>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</si>
  <si>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</si>
  <si>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</si>
  <si>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</si>
  <si>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</si>
  <si>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</si>
  <si>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</si>
  <si>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</si>
  <si>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</si>
  <si>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</si>
  <si>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</si>
  <si>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</si>
  <si>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</si>
  <si>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</si>
  <si>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</si>
  <si>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</si>
  <si>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</si>
  <si>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</si>
  <si>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</si>
  <si>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</si>
  <si>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</si>
  <si>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</si>
  <si>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</si>
  <si>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</si>
  <si>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</si>
  <si>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</si>
  <si>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</si>
  <si>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</si>
  <si>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</si>
  <si>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</si>
  <si>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</si>
  <si>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</si>
  <si>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</si>
  <si>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</si>
  <si>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</si>
  <si>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</si>
  <si>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</si>
  <si>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</si>
  <si>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</si>
  <si>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</si>
  <si>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</si>
  <si>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</si>
  <si>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</si>
  <si>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</si>
  <si>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</si>
  <si>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</si>
  <si>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</si>
  <si>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</si>
  <si>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</si>
  <si>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</si>
  <si>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</si>
  <si>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</si>
  <si>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</si>
  <si>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</si>
  <si>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</si>
  <si>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</si>
  <si>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</si>
  <si>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</si>
  <si>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</si>
  <si>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</si>
  <si>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</si>
  <si>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</si>
  <si>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</si>
  <si>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</si>
  <si>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</si>
  <si>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</si>
  <si>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</si>
  <si>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</si>
  <si>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</si>
  <si>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</si>
  <si>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</si>
  <si>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</si>
  <si>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</si>
  <si>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</si>
  <si>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</si>
  <si>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</si>
  <si>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</si>
  <si>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</si>
  <si>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</si>
  <si>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</si>
  <si>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</si>
  <si>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</si>
  <si>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</si>
  <si>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</si>
  <si>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</si>
  <si>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</si>
  <si>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</si>
  <si>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</si>
  <si>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</si>
  <si>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</si>
  <si>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</si>
  <si>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</si>
  <si>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</si>
  <si>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</si>
  <si>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</si>
  <si>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</si>
  <si>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</si>
  <si>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</si>
  <si>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</si>
  <si>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</si>
  <si>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</si>
  <si>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</si>
  <si>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</si>
  <si>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</si>
  <si>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</si>
  <si>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</si>
  <si>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</si>
  <si>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</si>
  <si>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</si>
  <si>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</si>
  <si>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</si>
  <si>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</si>
  <si>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</si>
  <si>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</si>
  <si>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</si>
  <si>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</si>
  <si>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</si>
  <si>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</si>
  <si>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</si>
  <si>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</si>
  <si>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</si>
  <si>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</si>
  <si>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</si>
  <si>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</si>
  <si>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</si>
  <si>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</si>
  <si>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</si>
  <si>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</si>
  <si>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</si>
  <si>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</si>
  <si>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</si>
  <si>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</si>
  <si>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</si>
  <si>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</si>
  <si>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</si>
  <si>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</si>
  <si>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</si>
  <si>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</si>
  <si>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</si>
  <si>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</si>
  <si>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</si>
  <si>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</si>
  <si>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</si>
  <si>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</si>
  <si>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</si>
  <si>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</si>
  <si>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</si>
  <si>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</si>
  <si>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</si>
  <si>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</si>
  <si>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</si>
  <si>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</si>
  <si>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</si>
  <si>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</si>
  <si>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</si>
  <si>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</si>
  <si>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</si>
  <si>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</si>
  <si>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</si>
  <si>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</si>
  <si>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</si>
  <si>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</si>
  <si>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</si>
  <si>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</si>
  <si>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</si>
  <si>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</si>
  <si>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</si>
  <si>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</si>
  <si>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</si>
  <si>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</si>
  <si>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</si>
  <si>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</si>
  <si>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</si>
  <si>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</si>
  <si>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</si>
  <si>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</si>
  <si>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</si>
  <si>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</si>
  <si>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</si>
  <si>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</si>
  <si>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</si>
  <si>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</si>
  <si>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</si>
  <si>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</si>
  <si>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</si>
  <si>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</si>
  <si>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</si>
  <si>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</si>
  <si>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</si>
  <si>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</si>
  <si>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</si>
  <si>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</si>
  <si>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</si>
  <si>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</si>
  <si>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</si>
  <si>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</si>
  <si>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</si>
  <si>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</si>
  <si>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</si>
  <si>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</si>
  <si>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</si>
  <si>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</si>
  <si>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</si>
  <si>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</si>
  <si>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</si>
  <si>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</si>
  <si>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</si>
  <si>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</si>
  <si>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</si>
  <si>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</si>
  <si>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</si>
  <si>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</si>
  <si>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</si>
  <si>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</si>
  <si>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</si>
  <si>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</si>
  <si>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</si>
  <si>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</si>
  <si>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</si>
  <si>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</si>
  <si>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</si>
  <si>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</si>
  <si>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</si>
  <si>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</si>
  <si>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</si>
  <si>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</si>
  <si>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</si>
  <si>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</si>
  <si>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</si>
  <si>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</si>
  <si>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</si>
  <si>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</si>
  <si>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</si>
  <si>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</si>
  <si>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</si>
  <si>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</si>
  <si>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</si>
  <si>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</si>
  <si>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</si>
  <si>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</si>
  <si>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</si>
  <si>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</si>
  <si>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</si>
  <si>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</si>
  <si>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</si>
  <si>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</si>
  <si>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</si>
  <si>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</si>
  <si>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</si>
  <si>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</si>
  <si>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</si>
  <si>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</si>
  <si>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</si>
  <si>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</si>
  <si>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</si>
  <si>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</si>
  <si>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</si>
  <si>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</si>
  <si>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</si>
  <si>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</si>
  <si>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</si>
  <si>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</si>
  <si>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</si>
  <si>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</si>
  <si>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</si>
  <si>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</si>
  <si>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</si>
  <si>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</si>
  <si>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</si>
  <si>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</si>
  <si>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</si>
  <si>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</si>
  <si>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</si>
  <si>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</si>
  <si>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</si>
  <si>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</si>
  <si>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</si>
  <si>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</si>
  <si>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</si>
  <si>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</si>
  <si>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</si>
  <si>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</si>
  <si>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</si>
  <si>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</si>
  <si>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</si>
  <si>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</si>
  <si>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</si>
  <si>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</si>
  <si>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</si>
  <si>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</si>
  <si>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</si>
  <si>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</si>
  <si>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</si>
  <si>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</si>
  <si>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</si>
  <si>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</si>
  <si>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</si>
  <si>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</si>
  <si>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</si>
  <si>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</si>
  <si>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</si>
  <si>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</si>
  <si>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</si>
  <si>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</si>
  <si>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</si>
  <si>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</si>
  <si>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</si>
  <si>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</si>
  <si>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</si>
  <si>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</si>
  <si>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</si>
  <si>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</si>
  <si>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</si>
  <si>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</si>
  <si>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</si>
  <si>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</si>
  <si>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</si>
  <si>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</si>
  <si>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</si>
  <si>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</si>
  <si>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</si>
  <si>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</si>
  <si>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</si>
  <si>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</si>
  <si>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</si>
  <si>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</si>
  <si>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</si>
  <si>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</si>
  <si>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</si>
  <si>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</si>
  <si>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</si>
  <si>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</si>
  <si>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</si>
  <si>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</si>
  <si>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</si>
  <si>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</si>
  <si>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</si>
  <si>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</si>
  <si>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</si>
  <si>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</si>
  <si>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</si>
  <si>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</si>
  <si>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</si>
  <si>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</si>
  <si>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</si>
  <si>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</si>
  <si>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</si>
  <si>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</si>
  <si>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</si>
  <si>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</si>
  <si>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</si>
  <si>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</si>
  <si>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</si>
  <si>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</si>
  <si>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</si>
  <si>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</si>
  <si>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</si>
  <si>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</si>
  <si>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</si>
  <si>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</si>
  <si>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</si>
  <si>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</si>
  <si>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</si>
  <si>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</si>
  <si>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</si>
  <si>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</si>
  <si>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</si>
  <si>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</si>
  <si>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</si>
  <si>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</si>
  <si>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</si>
  <si>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</si>
  <si>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</si>
  <si>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</si>
  <si>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</si>
  <si>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</si>
  <si>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</si>
  <si>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</si>
  <si>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</si>
  <si>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</si>
  <si>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</si>
  <si>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</si>
  <si>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</si>
  <si>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</si>
  <si>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</si>
  <si>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</si>
  <si>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</si>
  <si>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</si>
  <si>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</si>
  <si>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</si>
  <si>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</si>
  <si>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</si>
  <si>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</si>
  <si>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</si>
  <si>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</si>
  <si>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</si>
  <si>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</si>
  <si>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</si>
  <si>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</si>
  <si>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</si>
  <si>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</si>
  <si>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</si>
  <si>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</si>
  <si>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</si>
  <si>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</si>
  <si>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</si>
  <si>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</si>
  <si>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</si>
  <si>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</si>
  <si>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</si>
  <si>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</si>
  <si>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</si>
  <si>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</si>
  <si>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</si>
  <si>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</si>
  <si>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</si>
  <si>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</si>
  <si>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</si>
  <si>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</si>
  <si>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</si>
  <si>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</si>
  <si>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</si>
  <si>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</si>
  <si>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</si>
  <si>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</si>
  <si>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</si>
  <si>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</si>
  <si>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</si>
  <si>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</si>
  <si>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</si>
  <si>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</si>
  <si>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</si>
  <si>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</si>
  <si>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</si>
  <si>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</si>
  <si>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</si>
  <si>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</si>
  <si>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</si>
  <si>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</si>
  <si>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</si>
  <si>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</si>
  <si>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</si>
  <si>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</si>
  <si>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</si>
  <si>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</si>
  <si>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</si>
  <si>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</si>
  <si>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</si>
  <si>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</si>
  <si>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</si>
  <si>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</si>
  <si>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</si>
  <si>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</si>
  <si>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</si>
  <si>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</si>
  <si>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</si>
  <si>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</si>
  <si>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</si>
  <si>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</si>
  <si>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</si>
  <si>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</si>
  <si>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</si>
  <si>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</si>
  <si>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</si>
  <si>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</si>
  <si>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</si>
  <si>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</si>
  <si>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</si>
  <si>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</si>
  <si>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</si>
  <si>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</si>
  <si>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</si>
  <si>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</si>
  <si>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</si>
  <si>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</si>
  <si>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</si>
  <si>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</si>
  <si>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</si>
  <si>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</si>
  <si>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</si>
  <si>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</si>
  <si>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</si>
  <si>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</si>
  <si>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</si>
  <si>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</si>
  <si>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</si>
  <si>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</si>
  <si>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</si>
  <si>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</si>
  <si>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</si>
  <si>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</si>
  <si>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</si>
  <si>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</si>
  <si>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</si>
  <si>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</si>
  <si>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</si>
  <si>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</si>
  <si>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</si>
  <si>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</si>
  <si>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</si>
  <si>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</si>
  <si>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</si>
  <si>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</si>
  <si>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</si>
  <si>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</si>
  <si>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</si>
  <si>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</si>
  <si>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</si>
  <si>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</si>
  <si>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</si>
  <si>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</si>
  <si>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</si>
  <si>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</si>
  <si>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</si>
  <si>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</si>
  <si>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</si>
  <si>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</si>
  <si>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</si>
  <si>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</si>
  <si>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</si>
  <si>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</si>
  <si>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</si>
  <si>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</si>
  <si>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</si>
  <si>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</si>
  <si>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</si>
  <si>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</si>
  <si>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</si>
  <si>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</si>
  <si>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</si>
  <si>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</si>
  <si>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</si>
  <si>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</si>
  <si>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</si>
  <si>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</si>
  <si>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</si>
  <si>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</si>
  <si>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</si>
  <si>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</si>
  <si>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</si>
  <si>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</si>
  <si>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</si>
  <si>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</si>
  <si>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</si>
  <si>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</si>
  <si>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</si>
  <si>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</si>
  <si>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</si>
  <si>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</si>
  <si>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</si>
  <si>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</si>
  <si>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</si>
  <si>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</si>
  <si>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</si>
  <si>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</si>
  <si>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</si>
  <si>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</si>
  <si>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</si>
  <si>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</si>
  <si>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</si>
  <si>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</si>
  <si>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</si>
  <si>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</si>
  <si>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</si>
  <si>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</si>
  <si>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</si>
  <si>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</si>
  <si>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</si>
  <si>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</si>
  <si>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</si>
  <si>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</si>
  <si>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</si>
  <si>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</si>
  <si>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</si>
  <si>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</si>
  <si>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</si>
  <si>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</si>
  <si>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</si>
  <si>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</si>
  <si>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</si>
  <si>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</si>
  <si>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</si>
  <si>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</si>
  <si>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</si>
  <si>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</si>
  <si>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</si>
  <si>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</si>
  <si>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</si>
  <si>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</si>
  <si>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</si>
  <si>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</si>
  <si>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</si>
  <si>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</si>
  <si>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</si>
  <si>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</si>
  <si>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</si>
  <si>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</si>
  <si>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</si>
  <si>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</si>
  <si>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</si>
  <si>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</si>
  <si>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</si>
  <si>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</si>
  <si>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</si>
  <si>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</si>
  <si>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</si>
  <si>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</si>
  <si>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</si>
  <si>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</si>
  <si>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</si>
  <si>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</si>
  <si>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</si>
  <si>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</si>
  <si>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</si>
  <si>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</si>
  <si>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</si>
  <si>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</si>
  <si>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</si>
  <si>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</si>
  <si>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</si>
  <si>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</si>
  <si>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</si>
  <si>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</si>
  <si>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</si>
  <si>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</si>
  <si>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</si>
  <si>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</si>
  <si>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</si>
  <si>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</si>
  <si>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</si>
  <si>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</si>
  <si>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</si>
  <si>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</si>
  <si>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</si>
  <si>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</si>
  <si>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</si>
  <si>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</si>
  <si>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</si>
  <si>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</si>
  <si>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</si>
  <si>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</si>
  <si>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</si>
  <si>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</si>
  <si>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</si>
  <si>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</si>
  <si>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</si>
  <si>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</si>
  <si>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</si>
  <si>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</si>
  <si>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</si>
  <si>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</si>
  <si>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</si>
  <si>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</si>
  <si>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</si>
  <si>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</si>
  <si>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</si>
  <si>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</si>
  <si>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</si>
  <si>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</si>
  <si>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</si>
  <si>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</si>
  <si>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</si>
  <si>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</si>
  <si>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</si>
  <si>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</si>
  <si>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</si>
  <si>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</si>
  <si>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</si>
  <si>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</si>
  <si>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</si>
  <si>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</si>
  <si>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</si>
  <si>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</si>
  <si>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</si>
  <si>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</si>
  <si>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</si>
  <si>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</si>
  <si>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</si>
  <si>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</si>
  <si>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</si>
  <si>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</si>
  <si>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</si>
  <si>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</si>
  <si>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</si>
  <si>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</si>
  <si>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</si>
  <si>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</si>
  <si>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</si>
  <si>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</si>
  <si>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</si>
  <si>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</si>
  <si>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</si>
  <si>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</si>
  <si>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</si>
  <si>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</si>
  <si>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</si>
  <si>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</si>
  <si>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</si>
  <si>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</si>
  <si>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</si>
  <si>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</si>
  <si>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</si>
  <si>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</si>
  <si>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</si>
  <si>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</si>
  <si>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</si>
  <si>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</si>
  <si>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</si>
  <si>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</si>
  <si>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</si>
  <si>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</si>
  <si>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</si>
  <si>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</si>
  <si>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</si>
  <si>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</si>
  <si>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</si>
  <si>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</si>
  <si>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</si>
  <si>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</si>
  <si>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</si>
  <si>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</si>
  <si>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</si>
  <si>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</si>
  <si>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</si>
  <si>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</si>
  <si>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</si>
  <si>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</si>
  <si>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</si>
  <si>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</si>
  <si>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</si>
  <si>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</si>
  <si>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</si>
  <si>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</si>
  <si>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</si>
  <si>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</si>
  <si>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</si>
  <si>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</si>
  <si>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</si>
  <si>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</si>
  <si>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</si>
  <si>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</si>
  <si>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</si>
  <si>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</si>
  <si>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</si>
  <si>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</si>
  <si>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</si>
  <si>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</si>
  <si>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</si>
  <si>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</si>
  <si>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</si>
  <si>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</si>
  <si>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</si>
  <si>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</si>
  <si>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</si>
  <si>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</si>
  <si>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</si>
  <si>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</si>
  <si>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</si>
  <si>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</si>
  <si>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</si>
  <si>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</si>
  <si>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</si>
  <si>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</si>
  <si>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</si>
  <si>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</si>
  <si>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</si>
  <si>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</si>
  <si>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</si>
  <si>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</si>
  <si>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</si>
  <si>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</si>
  <si>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</si>
  <si>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</si>
  <si>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</si>
  <si>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</si>
  <si>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</si>
  <si>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</si>
  <si>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</si>
  <si>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</si>
  <si>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</si>
  <si>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</si>
  <si>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</si>
  <si>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</si>
  <si>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</si>
  <si>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</si>
  <si>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</si>
  <si>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</si>
  <si>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</si>
  <si>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</si>
  <si>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</si>
  <si>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</si>
  <si>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</si>
  <si>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</si>
  <si>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</si>
  <si>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</si>
  <si>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</si>
  <si>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</si>
  <si>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</si>
  <si>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</si>
  <si>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</si>
  <si>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</si>
  <si>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</si>
  <si>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</si>
  <si>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</si>
  <si>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</si>
  <si>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</si>
  <si>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</si>
  <si>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</si>
  <si>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</si>
  <si>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</si>
  <si>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</si>
  <si>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</si>
  <si>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</si>
  <si>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</si>
  <si>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</si>
  <si>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</si>
  <si>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</si>
  <si>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</si>
  <si>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</si>
  <si>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</si>
  <si>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</si>
  <si>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</si>
  <si>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</si>
  <si>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</si>
  <si>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</si>
  <si>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</si>
  <si>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</si>
  <si>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</si>
  <si>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</si>
  <si>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</si>
  <si>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</si>
  <si>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</si>
  <si>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</si>
  <si>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</si>
  <si>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</si>
  <si>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</si>
  <si>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</si>
  <si>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</si>
  <si>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</si>
  <si>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</si>
  <si>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</si>
  <si>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</si>
  <si>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</si>
  <si>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</si>
  <si>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</si>
  <si>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</si>
  <si>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</si>
  <si>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</si>
  <si>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</si>
  <si>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</si>
  <si>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</si>
  <si>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</si>
  <si>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</si>
  <si>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</si>
  <si>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</si>
  <si>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</si>
  <si>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</si>
  <si>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</si>
  <si>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</si>
  <si>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</si>
  <si>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</si>
  <si>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</si>
  <si>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</si>
  <si>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</si>
  <si>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</si>
  <si>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</si>
  <si>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</si>
  <si>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</si>
  <si>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</si>
  <si>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</si>
  <si>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</si>
  <si>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</si>
  <si>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</si>
  <si>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</si>
  <si>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</si>
  <si>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</si>
  <si>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</si>
  <si>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</si>
  <si>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</si>
  <si>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</si>
  <si>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</si>
  <si>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</si>
  <si>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</si>
  <si>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</si>
  <si>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</si>
  <si>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</si>
  <si>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</si>
  <si>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</si>
  <si>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</si>
  <si>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</si>
  <si>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</si>
  <si>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</si>
  <si>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</si>
  <si>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</si>
  <si>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</si>
  <si>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</si>
  <si>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</si>
  <si>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</si>
  <si>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</si>
  <si>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</si>
  <si>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</si>
  <si>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</si>
  <si>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</si>
  <si>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</si>
  <si>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</si>
  <si>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</si>
  <si>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</si>
  <si>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</si>
  <si>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</si>
  <si>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</si>
  <si>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</si>
  <si>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</si>
  <si>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</si>
  <si>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</si>
  <si>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</si>
  <si>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</si>
  <si>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</si>
  <si>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</si>
  <si>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</si>
  <si>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</si>
  <si>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</si>
  <si>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</si>
  <si>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</si>
  <si>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</si>
  <si>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</si>
  <si>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</si>
  <si>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</si>
  <si>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</si>
  <si>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</si>
  <si>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</si>
  <si>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</si>
  <si>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</si>
  <si>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</si>
  <si>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</si>
  <si>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</si>
  <si>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</si>
  <si>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</si>
  <si>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</si>
  <si>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</si>
  <si>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</si>
  <si>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</si>
  <si>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</si>
  <si>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</si>
  <si>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</si>
  <si>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</si>
  <si>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</si>
  <si>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</si>
  <si>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</si>
  <si>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</si>
  <si>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</si>
  <si>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</si>
  <si>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</si>
  <si>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</si>
  <si>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</si>
  <si>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</si>
  <si>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</si>
  <si>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</si>
  <si>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</si>
  <si>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</si>
  <si>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</si>
  <si>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</si>
  <si>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</si>
  <si>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</si>
  <si>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</si>
  <si>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</si>
  <si>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</si>
  <si>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</si>
  <si>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</si>
  <si>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</si>
  <si>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</si>
  <si>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</si>
  <si>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</si>
  <si>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</si>
  <si>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</si>
  <si>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</si>
  <si>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</si>
  <si>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</si>
  <si>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</si>
  <si>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</si>
  <si>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</si>
  <si>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</si>
  <si>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</si>
  <si>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</si>
  <si>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</si>
  <si>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</si>
  <si>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</si>
  <si>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</si>
  <si>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</si>
  <si>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</si>
  <si>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</si>
  <si>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</si>
  <si>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</si>
  <si>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</si>
  <si>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</si>
  <si>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</si>
  <si>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</si>
  <si>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</si>
  <si>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</si>
  <si>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</si>
  <si>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</si>
  <si>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</si>
  <si>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</si>
  <si>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</si>
  <si>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</si>
  <si>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</si>
  <si>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</si>
  <si>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</si>
  <si>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</si>
  <si>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</si>
  <si>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</si>
  <si>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</si>
  <si>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</si>
  <si>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</si>
  <si>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</si>
  <si>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</si>
  <si>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</si>
  <si>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</si>
  <si>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</si>
  <si>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</si>
  <si>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</si>
  <si>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</si>
  <si>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</si>
  <si>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</si>
  <si>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</si>
  <si>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</si>
  <si>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</si>
  <si>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</si>
  <si>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</si>
  <si>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</si>
  <si>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</si>
  <si>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</si>
  <si>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</si>
  <si>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</si>
  <si>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</si>
  <si>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</si>
  <si>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</si>
  <si>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</si>
  <si>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</si>
  <si>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</si>
  <si>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</si>
  <si>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</si>
  <si>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</si>
  <si>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</si>
  <si>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</si>
  <si>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</si>
  <si>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</si>
  <si>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</si>
  <si>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</si>
  <si>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</si>
  <si>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</si>
  <si>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</si>
  <si>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</si>
  <si>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</si>
  <si>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</si>
  <si>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</si>
  <si>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</si>
  <si>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</si>
  <si>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</si>
  <si>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</si>
  <si>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</si>
  <si>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</si>
  <si>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</si>
  <si>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</si>
  <si>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</si>
  <si>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</si>
  <si>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</si>
  <si>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</si>
  <si>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</si>
  <si>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</si>
  <si>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</si>
  <si>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</si>
  <si>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</si>
  <si>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</si>
  <si>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</si>
  <si>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</si>
  <si>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</si>
  <si>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</si>
  <si>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</si>
  <si>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</si>
  <si>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</si>
  <si>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</si>
  <si>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</si>
  <si>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</si>
  <si>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</si>
  <si>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</si>
  <si>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</si>
  <si>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</si>
  <si>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</si>
  <si>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</si>
  <si>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</si>
  <si>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</si>
  <si>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</si>
  <si>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</si>
  <si>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</si>
  <si>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</si>
  <si>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</si>
  <si>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</si>
  <si>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</si>
  <si>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</si>
  <si>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</si>
  <si>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</si>
  <si>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</si>
  <si>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</si>
  <si>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</si>
  <si>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</si>
  <si>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</si>
  <si>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</si>
  <si>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</si>
  <si>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</si>
  <si>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</si>
  <si>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</si>
  <si>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</si>
  <si>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</si>
  <si>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</si>
  <si>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</si>
  <si>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</si>
  <si>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</si>
  <si>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</si>
  <si>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</si>
  <si>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</si>
  <si>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</si>
  <si>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</si>
  <si>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</si>
  <si>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</si>
  <si>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</si>
  <si>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</si>
  <si>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</si>
  <si>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</si>
  <si>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</si>
  <si>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</si>
  <si>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</si>
  <si>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</si>
  <si>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</si>
  <si>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</si>
  <si>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</si>
  <si>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</si>
  <si>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</si>
  <si>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</si>
  <si>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</si>
  <si>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</si>
  <si>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</si>
  <si>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</si>
  <si>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</si>
  <si>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</si>
  <si>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</si>
  <si>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</si>
  <si>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</si>
  <si>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</si>
  <si>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</si>
  <si>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</si>
  <si>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</si>
  <si>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</si>
  <si>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</si>
  <si>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</si>
  <si>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</si>
  <si>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</si>
  <si>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</si>
  <si>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</si>
  <si>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</si>
  <si>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</si>
  <si>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</si>
  <si>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</si>
  <si>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</si>
  <si>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</si>
  <si>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</si>
  <si>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</si>
  <si>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</si>
  <si>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</si>
  <si>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</si>
  <si>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</si>
  <si>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</si>
  <si>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</si>
  <si>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</si>
  <si>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</si>
  <si>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</si>
  <si>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</si>
  <si>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</si>
  <si>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</si>
  <si>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</si>
  <si>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</si>
  <si>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</si>
  <si>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</si>
  <si>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</si>
  <si>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</si>
  <si>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</si>
  <si>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</si>
  <si>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</si>
  <si>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</si>
  <si>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</si>
  <si>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</si>
  <si>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</si>
  <si>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</si>
  <si>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</si>
  <si>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</si>
  <si>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</si>
  <si>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</si>
  <si>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</si>
  <si>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</si>
  <si>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</si>
  <si>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</si>
  <si>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</si>
  <si>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</si>
  <si>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</si>
  <si>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</si>
  <si>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</si>
  <si>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</si>
  <si>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</si>
  <si>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</si>
  <si>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</si>
  <si>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</si>
  <si>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</si>
  <si>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</si>
  <si>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</si>
  <si>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</si>
  <si>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</si>
  <si>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</si>
  <si>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</si>
  <si>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</si>
  <si>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</si>
  <si>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</si>
  <si>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</si>
  <si>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</si>
  <si>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</si>
  <si>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</si>
  <si>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</si>
  <si>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</si>
  <si>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</si>
  <si>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</si>
  <si>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</si>
  <si>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</si>
  <si>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</si>
  <si>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</si>
  <si>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</si>
  <si>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</si>
  <si>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</si>
  <si>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</si>
  <si>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</si>
  <si>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</si>
  <si>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</si>
  <si>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</si>
  <si>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</si>
  <si>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</si>
  <si>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</si>
  <si>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</si>
  <si>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</si>
  <si>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</si>
  <si>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</si>
  <si>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</si>
  <si>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</si>
  <si>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</si>
  <si>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</si>
  <si>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</si>
  <si>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</si>
  <si>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</si>
  <si>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</si>
  <si>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</si>
  <si>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</si>
  <si>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</si>
  <si>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</si>
  <si>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</si>
  <si>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</si>
  <si>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</si>
  <si>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</si>
  <si>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</si>
  <si>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</si>
  <si>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</si>
  <si>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</si>
  <si>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</si>
  <si>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</si>
  <si>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</si>
  <si>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</si>
  <si>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</si>
  <si>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</si>
  <si>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</si>
  <si>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</si>
  <si>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</si>
  <si>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</si>
  <si>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</si>
  <si>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</si>
  <si>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</si>
  <si>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</si>
  <si>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</si>
  <si>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</si>
  <si>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</si>
  <si>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</si>
  <si>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</si>
  <si>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</si>
  <si>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</si>
  <si>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</si>
  <si>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</si>
  <si>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</si>
  <si>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</si>
  <si>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</si>
  <si>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</si>
  <si>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</si>
  <si>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</si>
  <si>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</si>
  <si>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</si>
  <si>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</si>
  <si>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</si>
  <si>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</si>
  <si>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</si>
  <si>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</si>
  <si>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</si>
  <si>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</si>
  <si>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</si>
  <si>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</si>
  <si>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</si>
  <si>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</si>
  <si>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</si>
  <si>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</si>
  <si>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</si>
  <si>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</si>
  <si>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</si>
  <si>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</si>
  <si>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</si>
  <si>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</si>
  <si>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</si>
  <si>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</si>
  <si>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</si>
  <si>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</si>
  <si>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</si>
  <si>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</si>
  <si>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</si>
  <si>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</si>
  <si>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</si>
  <si>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</si>
  <si>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</si>
  <si>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</si>
  <si>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</si>
  <si>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</si>
  <si>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</si>
  <si>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</si>
  <si>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</si>
  <si>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</si>
  <si>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</si>
  <si>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</si>
  <si>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</si>
  <si>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</si>
  <si>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</si>
  <si>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</si>
  <si>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</si>
  <si>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</si>
  <si>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</si>
  <si>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</si>
  <si>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</si>
  <si>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</si>
  <si>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</si>
  <si>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</si>
  <si>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</si>
  <si>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</si>
  <si>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</si>
  <si>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</si>
  <si>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</si>
  <si>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</si>
  <si>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</si>
  <si>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</si>
  <si>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</si>
  <si>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</si>
  <si>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</si>
  <si>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</si>
  <si>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</si>
  <si>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</si>
  <si>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</si>
  <si>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</si>
  <si>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</si>
  <si>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</si>
  <si>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</si>
  <si>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</si>
  <si>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</si>
  <si>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</si>
  <si>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</si>
  <si>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</si>
  <si>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</si>
  <si>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</si>
  <si>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</si>
  <si>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</si>
  <si>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</si>
  <si>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</si>
  <si>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</si>
  <si>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</si>
  <si>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</si>
  <si>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</si>
  <si>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</si>
  <si>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</si>
  <si>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</si>
  <si>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</si>
  <si>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</si>
  <si>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</si>
  <si>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</si>
  <si>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</si>
  <si>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</si>
  <si>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</si>
  <si>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</si>
  <si>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</si>
  <si>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</si>
  <si>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</si>
  <si>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</si>
  <si>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</si>
  <si>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</si>
  <si>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</si>
  <si>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</si>
  <si>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</si>
  <si>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</si>
  <si>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</si>
  <si>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</si>
  <si>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</si>
  <si>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</si>
  <si>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</si>
  <si>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</si>
  <si>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</si>
  <si>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</si>
  <si>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</si>
  <si>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</si>
  <si>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</si>
  <si>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</si>
  <si>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</si>
  <si>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</si>
  <si>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</si>
  <si>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</si>
  <si>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</si>
  <si>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</si>
  <si>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</si>
  <si>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</si>
  <si>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</si>
  <si>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</si>
  <si>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</si>
  <si>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</si>
  <si>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</si>
  <si>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</si>
  <si>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</si>
  <si>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</si>
  <si>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</si>
  <si>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</si>
  <si>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</si>
  <si>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</si>
  <si>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</si>
  <si>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</si>
  <si>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</si>
  <si>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</si>
  <si>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</si>
  <si>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</si>
  <si>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</si>
  <si>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</si>
  <si>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</si>
  <si>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</si>
  <si>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</si>
  <si>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</si>
  <si>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</si>
  <si>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</si>
  <si>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</si>
  <si>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</si>
  <si>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</si>
  <si>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</si>
  <si>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</si>
  <si>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</si>
  <si>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</si>
  <si>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</si>
  <si>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</si>
  <si>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</si>
  <si>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</si>
  <si>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</si>
  <si>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</si>
  <si>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</si>
  <si>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</si>
  <si>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</si>
  <si>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</si>
  <si>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</si>
  <si>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</si>
  <si>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</si>
  <si>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</si>
  <si>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</si>
  <si>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</si>
  <si>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</si>
  <si>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</si>
  <si>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</si>
  <si>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</si>
  <si>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</si>
  <si>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</si>
  <si>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</si>
  <si>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</si>
  <si>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</si>
  <si>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</si>
  <si>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</si>
  <si>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</si>
  <si>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</si>
  <si>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</si>
  <si>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</si>
  <si>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</si>
  <si>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</si>
  <si>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</si>
  <si>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</si>
  <si>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</si>
  <si>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</si>
  <si>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</si>
  <si>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</si>
  <si>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</si>
  <si>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</si>
  <si>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</si>
  <si>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</si>
  <si>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</si>
  <si>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</si>
  <si>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</si>
  <si>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</si>
  <si>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</si>
  <si>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</si>
  <si>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</si>
  <si>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</si>
  <si>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</si>
  <si>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</si>
  <si>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</si>
  <si>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</si>
  <si>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</si>
  <si>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</si>
  <si>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</si>
  <si>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</si>
  <si>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</si>
  <si>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</si>
  <si>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</si>
  <si>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</si>
  <si>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</si>
  <si>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</si>
  <si>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</si>
  <si>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</si>
  <si>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</si>
  <si>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</si>
  <si>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</si>
  <si>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</si>
  <si>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</si>
  <si>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</si>
  <si>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</si>
  <si>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</si>
  <si>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</si>
  <si>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</si>
  <si>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</si>
  <si>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</si>
  <si>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</si>
  <si>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</si>
  <si>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</si>
  <si>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</si>
  <si>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</si>
  <si>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</si>
  <si>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</si>
  <si>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</si>
  <si>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</si>
  <si>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</si>
  <si>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</si>
  <si>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</si>
  <si>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</si>
  <si>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</si>
  <si>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</si>
  <si>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</si>
  <si>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</si>
  <si>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</si>
  <si>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</si>
  <si>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</si>
  <si>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</si>
  <si>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</si>
  <si>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</si>
  <si>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</si>
  <si>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</si>
  <si>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</si>
  <si>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</si>
  <si>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</si>
  <si>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</si>
  <si>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</si>
  <si>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</si>
  <si>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</si>
  <si>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</si>
  <si>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</si>
  <si>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</si>
  <si>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</si>
  <si>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</si>
  <si>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</si>
  <si>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</si>
  <si>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</si>
  <si>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</si>
  <si>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</si>
  <si>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</si>
  <si>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</si>
  <si>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</si>
  <si>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</si>
  <si>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</si>
  <si>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</si>
  <si>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</si>
  <si>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</si>
  <si>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</si>
  <si>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</si>
  <si>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</si>
  <si>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</si>
  <si>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</si>
  <si>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</si>
  <si>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</si>
  <si>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</si>
  <si>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</si>
  <si>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</si>
  <si>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</si>
  <si>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</si>
  <si>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</si>
  <si>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</si>
  <si>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</si>
  <si>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</si>
  <si>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</si>
  <si>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</si>
  <si>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</si>
  <si>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</si>
  <si>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</si>
  <si>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</si>
  <si>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</si>
  <si>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</si>
  <si>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</si>
  <si>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</si>
  <si>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</si>
  <si>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</si>
  <si>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</si>
  <si>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</si>
  <si>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</si>
  <si>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</si>
  <si>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</si>
  <si>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</si>
  <si>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</si>
  <si>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</si>
  <si>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</si>
  <si>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</si>
  <si>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</si>
  <si>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</si>
  <si>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</si>
  <si>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</si>
  <si>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</si>
  <si>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</si>
  <si>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</si>
  <si>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</si>
  <si>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</si>
  <si>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</si>
  <si>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</si>
  <si>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</si>
  <si>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</si>
  <si>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</si>
  <si>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</si>
  <si>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</si>
  <si>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</si>
  <si>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</si>
  <si>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</si>
  <si>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</si>
  <si>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</si>
  <si>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</si>
  <si>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</si>
  <si>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</si>
  <si>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</si>
  <si>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</si>
  <si>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</si>
  <si>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</si>
  <si>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</si>
  <si>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</si>
  <si>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</si>
  <si>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</si>
  <si>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</si>
  <si>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</si>
  <si>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</si>
  <si>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</si>
  <si>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</si>
  <si>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</si>
  <si>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</si>
  <si>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</si>
  <si>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</si>
  <si>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</si>
  <si>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</si>
  <si>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</si>
  <si>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</si>
  <si>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</si>
  <si>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</si>
  <si>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</si>
  <si>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</si>
  <si>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</si>
  <si>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</si>
  <si>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</si>
  <si>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</si>
  <si>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</si>
  <si>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</si>
  <si>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</si>
  <si>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</si>
  <si>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</si>
  <si>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</si>
  <si>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</si>
  <si>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</si>
  <si>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</si>
  <si>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</si>
  <si>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</si>
  <si>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</si>
  <si>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</si>
  <si>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</si>
  <si>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</si>
  <si>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</si>
  <si>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</si>
  <si>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</si>
  <si>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</si>
  <si>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</si>
  <si>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</si>
  <si>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</si>
  <si>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</si>
  <si>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</si>
  <si>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</si>
  <si>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</si>
  <si>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</si>
  <si>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</si>
  <si>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</si>
  <si>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</si>
  <si>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</si>
  <si>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</si>
  <si>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</si>
  <si>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</si>
  <si>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</si>
  <si>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</si>
  <si>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</si>
  <si>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</si>
  <si>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</si>
  <si>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</si>
  <si>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</si>
  <si>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</si>
  <si>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</si>
  <si>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</si>
  <si>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</si>
  <si>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</si>
  <si>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</si>
  <si>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</si>
  <si>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</si>
  <si>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</si>
  <si>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</si>
  <si>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</si>
  <si>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</si>
  <si>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</si>
  <si>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</si>
  <si>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</si>
  <si>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</si>
  <si>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</si>
  <si>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</si>
  <si>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</si>
  <si>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</si>
  <si>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</si>
  <si>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</si>
  <si>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</si>
  <si>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</si>
  <si>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</si>
  <si>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</si>
  <si>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</si>
  <si>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</si>
  <si>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</si>
  <si>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</si>
  <si>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</si>
  <si>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</si>
  <si>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</si>
  <si>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</si>
  <si>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</si>
  <si>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</si>
  <si>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</si>
  <si>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</si>
  <si>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</si>
  <si>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</si>
  <si>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</si>
  <si>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</si>
  <si>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</si>
  <si>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</si>
  <si>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</si>
  <si>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</si>
  <si>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</si>
  <si>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</si>
  <si>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</si>
  <si>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</si>
  <si>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</si>
  <si>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</si>
  <si>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</si>
  <si>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</si>
  <si>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</si>
  <si>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</si>
  <si>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</si>
  <si>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</si>
  <si>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</si>
  <si>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</si>
  <si>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</si>
  <si>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</si>
  <si>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</si>
  <si>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</si>
  <si>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</si>
  <si>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</si>
  <si>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</si>
  <si>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</si>
  <si>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</si>
  <si>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</si>
  <si>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</si>
  <si>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</si>
  <si>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</si>
  <si>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</si>
  <si>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</si>
  <si>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</si>
  <si>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</si>
  <si>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</si>
  <si>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</si>
  <si>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</si>
  <si>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</si>
  <si>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</si>
  <si>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</si>
  <si>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</si>
  <si>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</si>
  <si>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</si>
  <si>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</si>
  <si>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</si>
  <si>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</si>
  <si>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</si>
  <si>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</si>
  <si>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</si>
  <si>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</si>
  <si>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</si>
  <si>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</si>
  <si>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</si>
  <si>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</si>
  <si>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</si>
  <si>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</si>
  <si>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</si>
  <si>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</si>
  <si>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</si>
  <si>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</si>
  <si>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</si>
  <si>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</si>
  <si>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</si>
  <si>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</si>
  <si>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</si>
  <si>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</si>
  <si>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</si>
  <si>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</si>
  <si>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</si>
  <si>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</si>
  <si>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</si>
  <si>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</si>
  <si>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</si>
  <si>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</si>
  <si>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</si>
  <si>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</si>
  <si>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</si>
  <si>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</si>
  <si>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</si>
  <si>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</si>
  <si>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</si>
  <si>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</si>
  <si>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</si>
  <si>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</si>
  <si>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</si>
  <si>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</si>
  <si>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</si>
  <si>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</si>
  <si>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</si>
  <si>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</si>
  <si>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</si>
  <si>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</si>
  <si>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</si>
  <si>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</si>
  <si>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</si>
  <si>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</si>
  <si>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</si>
  <si>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</si>
  <si>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</si>
  <si>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</si>
  <si>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</si>
  <si>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</si>
  <si>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</si>
  <si>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</si>
  <si>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</si>
  <si>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</si>
  <si>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</si>
  <si>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</si>
  <si>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</si>
  <si>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</si>
  <si>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</si>
  <si>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</si>
  <si>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</si>
  <si>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</si>
  <si>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</si>
  <si>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</si>
  <si>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</si>
  <si>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</si>
  <si>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</si>
  <si>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</si>
  <si>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</si>
  <si>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</si>
  <si>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</si>
  <si>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</si>
  <si>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</si>
  <si>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</si>
  <si>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</si>
  <si>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</si>
  <si>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</si>
  <si>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</si>
  <si>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</si>
  <si>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</si>
  <si>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</si>
  <si>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</si>
  <si>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</si>
  <si>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</si>
  <si>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</si>
  <si>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</si>
  <si>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</si>
  <si>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</si>
  <si>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</si>
  <si>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</si>
  <si>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</si>
  <si>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</si>
  <si>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</si>
  <si>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</si>
  <si>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</si>
  <si>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</si>
  <si>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</si>
  <si>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</si>
  <si>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</si>
  <si>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</si>
  <si>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</si>
  <si>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</si>
  <si>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</si>
  <si>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</si>
  <si>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</si>
  <si>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</si>
  <si>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</si>
  <si>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</si>
  <si>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</si>
  <si>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</si>
  <si>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</si>
  <si>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</si>
  <si>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</si>
  <si>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</si>
  <si>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</si>
  <si>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</si>
  <si>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</si>
  <si>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</si>
  <si>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</si>
  <si>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</si>
  <si>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</si>
  <si>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</si>
  <si>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</si>
  <si>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</si>
  <si>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</si>
  <si>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</si>
  <si>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</si>
  <si>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</si>
  <si>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</si>
  <si>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</si>
  <si>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</si>
  <si>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</si>
  <si>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</si>
  <si>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</si>
  <si>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</si>
  <si>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</si>
  <si>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</si>
  <si>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</si>
  <si>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</si>
  <si>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</si>
  <si>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</si>
  <si>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</si>
  <si>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</si>
  <si>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</si>
  <si>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</si>
  <si>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</si>
  <si>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</si>
  <si>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</si>
  <si>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</si>
  <si>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</si>
  <si>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</si>
  <si>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</si>
  <si>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</si>
  <si>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</si>
  <si>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</si>
  <si>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</si>
  <si>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</si>
  <si>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</si>
  <si>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</si>
  <si>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</si>
  <si>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</si>
  <si>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</si>
  <si>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</si>
  <si>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</si>
  <si>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</si>
  <si>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</si>
  <si>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</si>
  <si>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</si>
  <si>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</si>
  <si>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</si>
  <si>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</si>
  <si>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</si>
  <si>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</si>
  <si>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</si>
  <si>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</si>
  <si>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</si>
  <si>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</si>
  <si>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</si>
  <si>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</si>
  <si>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</si>
  <si>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</si>
  <si>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</si>
  <si>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</si>
  <si>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</si>
  <si>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</si>
  <si>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</si>
  <si>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</si>
  <si>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</si>
  <si>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</si>
  <si>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</si>
  <si>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</si>
  <si>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</si>
  <si>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</si>
  <si>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</si>
  <si>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</si>
  <si>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</si>
  <si>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</si>
  <si>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</si>
  <si>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</si>
  <si>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</si>
  <si>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</si>
  <si>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</si>
  <si>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</si>
  <si>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</si>
  <si>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</si>
  <si>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</si>
  <si>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</si>
  <si>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</si>
  <si>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</si>
  <si>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</si>
  <si>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</si>
  <si>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</si>
  <si>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</si>
  <si>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</si>
  <si>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</si>
  <si>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</si>
  <si>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</si>
  <si>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</si>
  <si>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</si>
  <si>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</si>
  <si>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</si>
  <si>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</si>
  <si>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</si>
  <si>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</si>
  <si>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</si>
  <si>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</si>
  <si>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</si>
  <si>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</si>
  <si>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</si>
  <si>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</si>
  <si>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</si>
  <si>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</si>
  <si>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</si>
  <si>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</si>
  <si>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</si>
  <si>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</si>
  <si>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</si>
  <si>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</si>
  <si>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</si>
  <si>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</si>
  <si>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</si>
  <si>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</si>
  <si>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</si>
  <si>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</si>
  <si>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</si>
  <si>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</si>
  <si>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</si>
  <si>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</si>
  <si>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</si>
  <si>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</si>
  <si>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</si>
  <si>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</si>
  <si>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</si>
  <si>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</si>
  <si>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</si>
  <si>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</si>
  <si>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</si>
  <si>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</si>
  <si>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</si>
  <si>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</si>
  <si>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</si>
  <si>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</si>
  <si>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</si>
  <si>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</si>
  <si>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</si>
  <si>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</si>
  <si>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</si>
  <si>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</si>
  <si>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</si>
  <si>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</si>
  <si>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</si>
  <si>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</si>
  <si>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</si>
  <si>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</si>
  <si>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</si>
  <si>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</si>
  <si>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</si>
  <si>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</si>
  <si>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</si>
  <si>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</si>
  <si>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</si>
  <si>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</si>
  <si>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</si>
  <si>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</si>
  <si>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</si>
  <si>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</si>
  <si>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</si>
  <si>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</si>
  <si>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</si>
  <si>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</si>
  <si>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</si>
  <si>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</si>
  <si>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</si>
  <si>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</si>
  <si>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</si>
  <si>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</si>
  <si>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</si>
  <si>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</si>
  <si>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</si>
  <si>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</si>
  <si>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</si>
  <si>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</si>
  <si>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</si>
  <si>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</si>
  <si>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</si>
  <si>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</si>
  <si>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</si>
  <si>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</si>
  <si>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</si>
  <si>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</si>
  <si>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</si>
  <si>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</si>
  <si>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</si>
  <si>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</si>
  <si>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</si>
  <si>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</si>
  <si>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</si>
  <si>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</si>
  <si>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</si>
  <si>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</si>
  <si>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</si>
  <si>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</si>
  <si>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</si>
  <si>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</si>
  <si>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</si>
  <si>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</si>
  <si>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</si>
  <si>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</si>
  <si>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</si>
  <si>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</si>
  <si>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</si>
  <si>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</si>
  <si>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</si>
  <si>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</si>
  <si>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</si>
  <si>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</si>
  <si>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</si>
  <si>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</si>
  <si>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</si>
  <si>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</si>
  <si>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</si>
  <si>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</si>
  <si>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</si>
  <si>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</si>
  <si>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</si>
  <si>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</si>
  <si>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</si>
  <si>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</si>
  <si>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</si>
  <si>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</si>
  <si>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</si>
  <si>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</si>
  <si>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</si>
  <si>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</si>
  <si>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</si>
  <si>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</si>
  <si>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</si>
  <si>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</si>
  <si>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</si>
  <si>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</si>
  <si>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</si>
  <si>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</si>
  <si>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</si>
  <si>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</si>
  <si>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</si>
  <si>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</si>
  <si>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</si>
  <si>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</si>
  <si>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</si>
  <si>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</si>
  <si>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</si>
  <si>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</si>
  <si>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</si>
  <si>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</si>
  <si>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</si>
  <si>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</si>
  <si>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</si>
  <si>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</si>
  <si>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</si>
  <si>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</si>
  <si>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</si>
  <si>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</si>
  <si>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</si>
  <si>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</si>
  <si>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</si>
  <si>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</si>
  <si>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</si>
  <si>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</si>
  <si>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</si>
  <si>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</si>
  <si>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</si>
  <si>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</si>
  <si>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</si>
  <si>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</si>
  <si>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</si>
  <si>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</si>
  <si>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</si>
  <si>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</si>
  <si>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</si>
  <si>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</si>
  <si>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</si>
  <si>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</si>
  <si>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</si>
  <si>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</si>
  <si>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</si>
  <si>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</si>
  <si>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</si>
  <si>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</si>
  <si>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</si>
  <si>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</si>
  <si>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</si>
  <si>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</si>
  <si>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</si>
  <si>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</si>
  <si>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</si>
  <si>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</si>
  <si>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</si>
  <si>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</si>
  <si>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</si>
  <si>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</si>
  <si>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</si>
  <si>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</si>
  <si>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</si>
  <si>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</si>
  <si>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</si>
  <si>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</si>
  <si>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</si>
  <si>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</si>
  <si>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</si>
  <si>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</si>
  <si>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</si>
  <si>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</si>
  <si>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</si>
  <si>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</si>
  <si>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</si>
  <si>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</si>
  <si>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</si>
  <si>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</si>
  <si>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</si>
  <si>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</si>
  <si>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</si>
  <si>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</si>
  <si>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</si>
  <si>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</si>
  <si>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</si>
  <si>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</si>
  <si>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</si>
  <si>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</si>
  <si>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</si>
  <si>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</si>
  <si>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</si>
  <si>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</si>
  <si>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</si>
  <si>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</si>
  <si>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</si>
  <si>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</si>
  <si>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</si>
  <si>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</si>
  <si>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</si>
  <si>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</si>
  <si>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</si>
  <si>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</si>
  <si>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</si>
  <si>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</si>
  <si>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</si>
  <si>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</si>
  <si>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</si>
  <si>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</si>
  <si>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</si>
  <si>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</si>
  <si>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</si>
  <si>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</si>
  <si>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</si>
  <si>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</si>
  <si>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</si>
  <si>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</si>
  <si>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</si>
  <si>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</si>
  <si>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</si>
  <si>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</si>
  <si>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</si>
  <si>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</si>
  <si>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</si>
  <si>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</si>
  <si>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</si>
  <si>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</si>
  <si>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</si>
  <si>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</si>
  <si>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</si>
  <si>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</si>
  <si>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</si>
  <si>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</si>
  <si>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</si>
  <si>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</si>
  <si>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</si>
  <si>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</si>
  <si>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</si>
  <si>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</si>
  <si>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</si>
  <si>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</si>
  <si>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</si>
  <si>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</si>
  <si>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</si>
  <si>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</si>
  <si>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</si>
  <si>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</si>
  <si>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</si>
  <si>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</si>
  <si>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</si>
  <si>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</si>
  <si>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</si>
  <si>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</si>
  <si>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</si>
  <si>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</si>
  <si>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</si>
  <si>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</si>
  <si>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</si>
  <si>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</si>
  <si>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</si>
  <si>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</si>
  <si>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</si>
  <si>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</si>
  <si>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</si>
  <si>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</si>
  <si>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</si>
  <si>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</si>
  <si>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</si>
  <si>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</si>
  <si>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</si>
  <si>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</si>
  <si>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</si>
  <si>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</si>
  <si>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</si>
  <si>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</si>
  <si>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</si>
  <si>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</si>
  <si>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</si>
  <si>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</si>
  <si>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</si>
  <si>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</si>
  <si>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</si>
  <si>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</si>
  <si>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</si>
  <si>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</si>
  <si>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</si>
  <si>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</si>
  <si>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</si>
  <si>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</si>
  <si>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</si>
  <si>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</si>
  <si>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</si>
  <si>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</si>
  <si>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</si>
  <si>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</si>
  <si>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</si>
  <si>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</si>
  <si>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</si>
  <si>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</si>
  <si>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</si>
  <si>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</si>
  <si>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</si>
  <si>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</si>
  <si>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</si>
  <si>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</si>
  <si>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</si>
  <si>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</si>
  <si>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</si>
  <si>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</si>
  <si>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</si>
  <si>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</si>
  <si>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</si>
  <si>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</si>
  <si>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</si>
  <si>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</si>
  <si>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</si>
  <si>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</si>
  <si>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</si>
  <si>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</si>
  <si>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</si>
  <si>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</si>
  <si>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</si>
  <si>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</si>
  <si>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</si>
  <si>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</si>
  <si>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</si>
  <si>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</si>
  <si>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</si>
  <si>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</si>
  <si>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</si>
  <si>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</si>
  <si>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</si>
  <si>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</si>
  <si>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</si>
  <si>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</si>
  <si>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</si>
  <si>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</si>
  <si>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</si>
  <si>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</si>
  <si>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</si>
  <si>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</si>
  <si>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</si>
  <si>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</si>
  <si>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</si>
  <si>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</si>
  <si>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</si>
  <si>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</si>
  <si>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</si>
  <si>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</si>
  <si>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</si>
  <si>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</si>
  <si>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</si>
  <si>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</si>
  <si>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</si>
  <si>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</si>
  <si>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</si>
  <si>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</si>
  <si>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</si>
  <si>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</si>
  <si>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</si>
  <si>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</si>
  <si>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</si>
  <si>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</si>
  <si>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</si>
  <si>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</si>
  <si>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</si>
  <si>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</si>
  <si>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</si>
  <si>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</si>
  <si>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</si>
  <si>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</si>
  <si>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</si>
  <si>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</si>
  <si>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</si>
  <si>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</si>
  <si>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</si>
  <si>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</si>
  <si>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</si>
  <si>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</si>
  <si>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</si>
  <si>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</si>
  <si>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</si>
  <si>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</si>
  <si>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</si>
  <si>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</si>
  <si>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</si>
  <si>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</si>
  <si>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</si>
  <si>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</si>
  <si>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</si>
  <si>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</si>
  <si>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</si>
  <si>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</si>
  <si>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</si>
  <si>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</si>
  <si>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</si>
  <si>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</si>
  <si>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</si>
  <si>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</si>
  <si>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</si>
  <si>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</si>
  <si>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</si>
  <si>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</si>
  <si>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</si>
  <si>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</si>
  <si>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</si>
  <si>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</si>
  <si>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</si>
  <si>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</si>
  <si>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</si>
  <si>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</si>
  <si>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</si>
  <si>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</si>
  <si>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</si>
  <si>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</si>
  <si>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</si>
  <si>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</si>
  <si>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</si>
  <si>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</si>
  <si>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</si>
  <si>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</si>
  <si>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</si>
  <si>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</si>
  <si>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</si>
  <si>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</si>
  <si>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</si>
  <si>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</si>
  <si>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</si>
  <si>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</si>
  <si>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</si>
  <si>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</si>
  <si>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</si>
  <si>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</si>
  <si>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</si>
  <si>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</si>
  <si>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</si>
  <si>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</si>
  <si>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</si>
  <si>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</si>
  <si>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</si>
  <si>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</si>
  <si>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</si>
  <si>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</si>
  <si>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</si>
  <si>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</si>
  <si>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</si>
  <si>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</si>
  <si>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</si>
  <si>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</si>
  <si>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</si>
  <si>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</si>
  <si>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</si>
  <si>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</si>
  <si>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</si>
  <si>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</si>
  <si>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</si>
  <si>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</si>
  <si>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</si>
  <si>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</si>
  <si>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</si>
  <si>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</si>
  <si>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</si>
  <si>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</si>
  <si>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</si>
  <si>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</si>
  <si>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</si>
  <si>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</si>
  <si>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</si>
  <si>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</si>
  <si>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</si>
  <si>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</si>
  <si>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</si>
  <si>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</si>
  <si>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</si>
  <si>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</si>
  <si>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</si>
  <si>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</si>
  <si>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</si>
  <si>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</si>
  <si>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</si>
  <si>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</si>
  <si>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</si>
  <si>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</si>
  <si>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</si>
  <si>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</si>
  <si>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</si>
  <si>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</si>
  <si>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</si>
  <si>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</si>
  <si>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</si>
  <si>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</si>
  <si>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</si>
  <si>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</si>
  <si>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</si>
  <si>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</si>
  <si>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</si>
  <si>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</si>
  <si>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</si>
  <si>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</si>
  <si>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</si>
  <si>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</si>
  <si>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</si>
  <si>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</si>
  <si>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</si>
  <si>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</si>
  <si>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</si>
  <si>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</si>
  <si>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</si>
  <si>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</si>
  <si>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</si>
  <si>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</si>
  <si>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</si>
  <si>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</si>
  <si>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</si>
  <si>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</si>
  <si>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</si>
  <si>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</si>
  <si>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</si>
  <si>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</si>
  <si>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</si>
  <si>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</si>
  <si>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</si>
  <si>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</si>
  <si>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</si>
  <si>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</si>
  <si>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</si>
  <si>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</si>
  <si>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</si>
  <si>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</si>
  <si>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</si>
  <si>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</si>
  <si>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</si>
  <si>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</si>
  <si>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</si>
  <si>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</si>
  <si>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</si>
  <si>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</si>
  <si>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</si>
  <si>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</si>
  <si>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</si>
  <si>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</si>
  <si>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</si>
  <si>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</si>
  <si>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</si>
  <si>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</si>
  <si>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</si>
  <si>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</si>
  <si>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</si>
  <si>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</si>
  <si>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</si>
  <si>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</si>
  <si>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</si>
  <si>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</si>
  <si>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</si>
  <si>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</si>
  <si>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</si>
  <si>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</si>
  <si>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</si>
  <si>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</si>
  <si>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</si>
  <si>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</si>
  <si>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</si>
  <si>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</si>
  <si>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</si>
  <si>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</si>
  <si>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</si>
  <si>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</si>
  <si>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</si>
  <si>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</si>
  <si>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</si>
  <si>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</si>
  <si>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</si>
  <si>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</si>
  <si>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</si>
  <si>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</si>
  <si>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</si>
  <si>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</si>
  <si>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</si>
  <si>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</si>
  <si>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</si>
  <si>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</si>
  <si>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</si>
  <si>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</si>
  <si>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</si>
  <si>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</si>
  <si>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</si>
  <si>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</si>
  <si>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</si>
  <si>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</si>
  <si>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</si>
  <si>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</si>
  <si>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</si>
  <si>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</si>
  <si>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</si>
  <si>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</si>
  <si>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</si>
  <si>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</si>
  <si>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</si>
  <si>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</si>
  <si>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</si>
  <si>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</si>
  <si>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</si>
  <si>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</si>
  <si>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</si>
  <si>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</si>
  <si>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</si>
  <si>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</si>
  <si>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</si>
  <si>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</si>
  <si>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</si>
  <si>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</si>
  <si>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</si>
  <si>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</si>
  <si>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</si>
  <si>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</si>
  <si>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</si>
  <si>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</si>
  <si>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</si>
  <si>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</si>
  <si>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</si>
  <si>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</si>
  <si>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</si>
  <si>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</si>
  <si>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</si>
  <si>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</si>
  <si>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</si>
  <si>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</si>
  <si>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</si>
  <si>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</si>
  <si>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</si>
  <si>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</si>
  <si>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</si>
  <si>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</si>
  <si>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</si>
  <si>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</si>
  <si>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</si>
  <si>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</si>
  <si>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</si>
  <si>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</si>
  <si>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</si>
  <si>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</si>
  <si>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</si>
  <si>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</si>
  <si>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</si>
  <si>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</si>
  <si>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</si>
  <si>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</si>
  <si>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</si>
  <si>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</si>
  <si>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</si>
  <si>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</si>
  <si>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</si>
  <si>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</si>
  <si>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</si>
  <si>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</si>
  <si>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</si>
  <si>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</si>
  <si>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</si>
  <si>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</si>
  <si>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</si>
  <si>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</si>
  <si>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</si>
  <si>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</si>
  <si>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</si>
  <si>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</si>
  <si>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</si>
  <si>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</si>
  <si>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</si>
  <si>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</si>
  <si>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</si>
  <si>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</si>
  <si>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</si>
  <si>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</si>
  <si>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</si>
  <si>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</si>
  <si>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</si>
  <si>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</si>
  <si>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</si>
  <si>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</si>
  <si>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</si>
  <si>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</si>
  <si>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</si>
  <si>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</si>
  <si>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</si>
  <si>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</si>
  <si>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</si>
  <si>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</si>
  <si>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</si>
  <si>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</si>
  <si>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</si>
  <si>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</si>
  <si>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</si>
  <si>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</si>
  <si>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</si>
  <si>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</si>
  <si>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</si>
  <si>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</si>
  <si>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</si>
  <si>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</si>
  <si>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</si>
  <si>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</si>
  <si>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</si>
  <si>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</si>
  <si>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</si>
  <si>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</si>
  <si>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</si>
  <si>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</si>
  <si>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</si>
  <si>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</si>
  <si>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</si>
  <si>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</si>
  <si>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</si>
  <si>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</si>
  <si>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</si>
  <si>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</si>
  <si>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</si>
  <si>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</si>
  <si>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</si>
  <si>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</si>
  <si>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</si>
  <si>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</si>
  <si>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</si>
  <si>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</si>
  <si>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</si>
  <si>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</si>
  <si>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</si>
  <si>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</si>
  <si>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</si>
  <si>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</si>
  <si>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</si>
  <si>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</si>
  <si>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</si>
  <si>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</si>
  <si>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</si>
  <si>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</si>
  <si>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</si>
  <si>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</si>
  <si>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</si>
  <si>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</si>
  <si>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</si>
  <si>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</si>
  <si>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</si>
  <si>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</si>
  <si>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</si>
  <si>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</si>
  <si>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</si>
  <si>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</si>
  <si>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</si>
  <si>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</si>
  <si>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</si>
  <si>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</si>
  <si>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</si>
  <si>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</si>
  <si>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</si>
  <si>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</si>
  <si>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</si>
  <si>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</si>
  <si>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</si>
  <si>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</si>
  <si>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</si>
  <si>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</si>
  <si>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</si>
  <si>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</si>
  <si>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</si>
  <si>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</si>
  <si>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</si>
  <si>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</si>
  <si>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</si>
  <si>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</si>
  <si>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</si>
  <si>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</si>
  <si>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</si>
  <si>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</si>
  <si>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</si>
  <si>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</si>
  <si>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</si>
  <si>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</si>
  <si>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</si>
  <si>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</si>
  <si>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</si>
  <si>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</si>
  <si>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</si>
  <si>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</si>
  <si>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</si>
  <si>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</si>
  <si>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</si>
  <si>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</si>
  <si>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</si>
  <si>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</si>
  <si>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</si>
  <si>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</si>
  <si>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</si>
  <si>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</si>
  <si>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</si>
  <si>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</si>
  <si>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</si>
  <si>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</si>
  <si>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</si>
  <si>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</si>
  <si>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</si>
  <si>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</si>
  <si>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</si>
  <si>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</si>
  <si>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</si>
  <si>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</si>
  <si>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</si>
  <si>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</si>
  <si>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</si>
  <si>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</si>
  <si>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</si>
  <si>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</si>
  <si>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</si>
  <si>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</si>
  <si>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</si>
  <si>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</si>
  <si>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</si>
  <si>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</si>
  <si>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</si>
  <si>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</si>
  <si>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</si>
  <si>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</si>
  <si>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</si>
  <si>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</si>
  <si>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</si>
  <si>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</si>
  <si>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</si>
  <si>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</si>
  <si>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</si>
  <si>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</si>
  <si>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</si>
  <si>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</si>
  <si>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</si>
  <si>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</si>
  <si>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</si>
  <si>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</si>
  <si>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</si>
  <si>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</si>
  <si>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</si>
  <si>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</si>
  <si>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</si>
  <si>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</si>
  <si>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</si>
  <si>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</si>
  <si>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</si>
  <si>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</si>
  <si>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</si>
  <si>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</si>
  <si>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</si>
  <si>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</si>
  <si>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</si>
  <si>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</si>
  <si>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</si>
  <si>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</si>
  <si>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</si>
  <si>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</si>
  <si>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</si>
  <si>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</si>
  <si>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</si>
  <si>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</si>
  <si>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</si>
  <si>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</si>
  <si>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</si>
  <si>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</si>
  <si>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</si>
  <si>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</si>
  <si>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</si>
  <si>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</si>
  <si>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</si>
  <si>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</si>
  <si>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</si>
  <si>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</si>
  <si>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</si>
  <si>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</si>
  <si>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</si>
  <si>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</si>
  <si>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</si>
  <si>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</si>
  <si>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</si>
  <si>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</si>
  <si>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</si>
  <si>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</si>
  <si>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</si>
  <si>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</si>
  <si>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</si>
  <si>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</si>
  <si>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</si>
  <si>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</si>
  <si>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</si>
  <si>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</si>
  <si>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</si>
  <si>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</si>
  <si>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</si>
  <si>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</si>
  <si>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</si>
  <si>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</si>
  <si>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</si>
  <si>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</si>
  <si>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</si>
  <si>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</si>
  <si>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</si>
  <si>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</si>
  <si>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</si>
  <si>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</si>
  <si>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</si>
  <si>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</si>
  <si>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</si>
  <si>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</si>
  <si>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</si>
  <si>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</si>
  <si>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</si>
  <si>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</si>
  <si>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</si>
  <si>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</si>
  <si>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</si>
  <si>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</si>
  <si>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</si>
  <si>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</si>
  <si>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</si>
  <si>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</si>
  <si>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</si>
  <si>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</si>
  <si>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</si>
  <si>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</si>
  <si>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</si>
  <si>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</si>
  <si>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</si>
  <si>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</si>
  <si>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</si>
  <si>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</si>
  <si>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</si>
  <si>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</si>
  <si>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</si>
  <si>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</si>
  <si>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</si>
  <si>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</si>
  <si>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</si>
  <si>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</si>
  <si>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</si>
  <si>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</si>
  <si>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</si>
  <si>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</si>
  <si>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</si>
  <si>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</si>
  <si>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</si>
  <si>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</si>
  <si>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</si>
  <si>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</si>
  <si>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</si>
  <si>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</si>
  <si>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</si>
  <si>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</si>
  <si>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</si>
  <si>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</si>
  <si>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</si>
  <si>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</si>
  <si>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</si>
  <si>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</si>
  <si>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</si>
  <si>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</si>
  <si>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</si>
  <si>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</si>
  <si>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</si>
  <si>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</si>
  <si>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</si>
  <si>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</si>
  <si>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</si>
  <si>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</si>
  <si>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</si>
  <si>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</si>
  <si>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</si>
  <si>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</si>
  <si>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</si>
  <si>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</si>
  <si>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</si>
  <si>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</si>
  <si>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</si>
  <si>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</si>
  <si>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</si>
  <si>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</si>
  <si>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</si>
  <si>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</si>
  <si>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</si>
  <si>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</si>
  <si>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</si>
  <si>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</si>
  <si>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</si>
  <si>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</si>
  <si>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</si>
  <si>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</si>
  <si>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</si>
  <si>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</si>
  <si>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</si>
  <si>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</si>
  <si>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</si>
  <si>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</si>
  <si>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</si>
  <si>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</si>
  <si>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</si>
  <si>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</si>
  <si>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</si>
  <si>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</si>
  <si>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</si>
  <si>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</si>
  <si>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</si>
  <si>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</si>
  <si>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</si>
  <si>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</si>
  <si>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</si>
  <si>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</si>
  <si>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</si>
  <si>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</si>
  <si>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</si>
  <si>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</si>
  <si>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</si>
  <si>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</si>
  <si>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</si>
  <si>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</si>
  <si>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</si>
  <si>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</si>
  <si>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</si>
  <si>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</si>
  <si>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</si>
  <si>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</si>
  <si>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</si>
  <si>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</si>
  <si>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</si>
  <si>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</si>
  <si>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</si>
  <si>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</si>
  <si>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</si>
  <si>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</si>
  <si>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</si>
  <si>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</si>
  <si>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</si>
  <si>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</si>
  <si>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</si>
  <si>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</si>
  <si>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</si>
  <si>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</si>
  <si>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</si>
  <si>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</si>
  <si>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</si>
  <si>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</si>
  <si>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</si>
  <si>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</si>
  <si>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</si>
  <si>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</si>
  <si>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</si>
  <si>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</si>
  <si>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</si>
  <si>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</si>
  <si>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</si>
  <si>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</si>
  <si>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</si>
  <si>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</si>
  <si>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</si>
  <si>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</si>
  <si>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</si>
  <si>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</si>
  <si>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</si>
  <si>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</si>
  <si>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</si>
  <si>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</si>
  <si>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</si>
  <si>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</si>
  <si>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</si>
  <si>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</si>
  <si>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</si>
  <si>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</si>
  <si>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</si>
  <si>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</si>
  <si>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</si>
  <si>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</si>
  <si>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</si>
  <si>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</si>
  <si>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</si>
  <si>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</si>
  <si>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</si>
  <si>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</si>
  <si>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</si>
  <si>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</si>
  <si>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</si>
  <si>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</si>
  <si>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</si>
  <si>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</si>
  <si>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</si>
  <si>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</si>
  <si>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</si>
  <si>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</si>
  <si>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</si>
  <si>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</si>
  <si>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</si>
  <si>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</si>
  <si>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</si>
  <si>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</si>
  <si>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</si>
  <si>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</si>
  <si>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</si>
  <si>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</si>
  <si>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</si>
  <si>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</si>
  <si>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</si>
  <si>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</si>
  <si>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</si>
  <si>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</si>
  <si>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</si>
  <si>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</si>
  <si>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</si>
  <si>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</si>
  <si>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</si>
  <si>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</si>
  <si>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</si>
  <si>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</si>
  <si>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</si>
  <si>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</si>
  <si>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</si>
  <si>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</si>
  <si>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</si>
  <si>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</si>
  <si>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</si>
  <si>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</si>
  <si>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</si>
  <si>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</si>
  <si>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</si>
  <si>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</si>
  <si>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</si>
  <si>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</si>
  <si>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</si>
  <si>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</si>
  <si>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</si>
  <si>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</si>
  <si>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</si>
  <si>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</si>
  <si>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</si>
  <si>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</si>
  <si>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</si>
  <si>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</si>
  <si>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</si>
  <si>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</si>
  <si>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</si>
  <si>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</si>
  <si>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</si>
  <si>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</si>
  <si>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</si>
  <si>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</si>
  <si>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</si>
  <si>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</si>
  <si>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</si>
  <si>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</si>
  <si>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</si>
  <si>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</si>
  <si>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</si>
  <si>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</si>
  <si>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</si>
  <si>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</si>
  <si>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</si>
  <si>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</si>
  <si>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</si>
  <si>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</si>
  <si>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</si>
  <si>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</si>
  <si>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</si>
  <si>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</si>
  <si>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</si>
  <si>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</si>
  <si>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</si>
  <si>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</si>
  <si>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</si>
  <si>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</si>
  <si>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</si>
  <si>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</si>
  <si>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</si>
  <si>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</si>
  <si>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</si>
  <si>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</si>
  <si>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</si>
  <si>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</si>
  <si>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</si>
  <si>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</si>
  <si>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</si>
  <si>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</si>
  <si>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</si>
  <si>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</si>
  <si>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</si>
  <si>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</si>
  <si>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</si>
  <si>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</si>
  <si>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</si>
  <si>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</si>
  <si>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</si>
  <si>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</si>
  <si>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</si>
  <si>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</si>
  <si>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</si>
  <si>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</si>
  <si>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</si>
  <si>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</si>
  <si>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</si>
  <si>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</si>
  <si>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</si>
  <si>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</si>
  <si>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</si>
  <si>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</si>
  <si>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</si>
  <si>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</si>
  <si>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</si>
  <si>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</si>
  <si>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</si>
  <si>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</si>
  <si>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</si>
  <si>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</si>
  <si>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</si>
  <si>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</si>
  <si>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</si>
  <si>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</si>
  <si>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</si>
  <si>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</si>
  <si>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</si>
  <si>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</si>
  <si>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</si>
  <si>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</si>
  <si>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</si>
  <si>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</si>
  <si>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</si>
  <si>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</si>
  <si>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</si>
  <si>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</si>
  <si>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</si>
  <si>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</si>
  <si>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</si>
  <si>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</si>
  <si>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</si>
  <si>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</si>
  <si>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</si>
  <si>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</si>
  <si>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</si>
  <si>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</si>
  <si>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</si>
  <si>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</si>
  <si>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</si>
  <si>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</si>
  <si>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</si>
  <si>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</si>
  <si>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</si>
  <si>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</si>
  <si>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</si>
  <si>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</si>
  <si>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</si>
  <si>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</si>
  <si>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</si>
  <si>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</si>
  <si>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</si>
  <si>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</si>
  <si>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</si>
  <si>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</si>
  <si>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</si>
  <si>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</si>
  <si>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</si>
  <si>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</si>
  <si>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</si>
  <si>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</si>
  <si>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</si>
  <si>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</si>
  <si>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</si>
  <si>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</si>
  <si>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</si>
  <si>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</si>
  <si>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</si>
  <si>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</si>
  <si>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</si>
  <si>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</si>
  <si>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</si>
  <si>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</si>
  <si>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</si>
  <si>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</si>
  <si>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</si>
  <si>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</si>
  <si>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</si>
  <si>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</si>
  <si>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</si>
  <si>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</si>
  <si>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</si>
  <si>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</si>
  <si>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</si>
  <si>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</si>
  <si>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</si>
  <si>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</si>
  <si>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</si>
  <si>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</si>
  <si>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</si>
  <si>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</si>
  <si>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</si>
  <si>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</si>
  <si>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</si>
  <si>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</si>
  <si>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</si>
  <si>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</si>
  <si>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</si>
  <si>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</si>
  <si>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</si>
  <si>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</si>
  <si>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</si>
  <si>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</si>
  <si>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</si>
  <si>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</si>
  <si>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</si>
  <si>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</si>
  <si>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</si>
  <si>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</si>
  <si>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</si>
  <si>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</si>
  <si>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</si>
  <si>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</si>
  <si>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</si>
  <si>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</si>
  <si>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</si>
  <si>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</si>
  <si>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</si>
  <si>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</si>
  <si>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</si>
  <si>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</si>
  <si>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</si>
  <si>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</si>
  <si>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</si>
  <si>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</si>
  <si>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</si>
  <si>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</si>
  <si>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</si>
  <si>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</si>
  <si>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</si>
  <si>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</si>
  <si>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</si>
  <si>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</si>
  <si>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</si>
  <si>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</si>
  <si>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</si>
  <si>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</si>
  <si>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</si>
  <si>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</si>
  <si>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</si>
  <si>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</si>
  <si>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</si>
  <si>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</si>
  <si>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</si>
  <si>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</si>
  <si>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</si>
  <si>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</si>
  <si>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</si>
  <si>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</si>
  <si>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</si>
  <si>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</si>
  <si>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</si>
  <si>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</si>
  <si>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</si>
  <si>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</si>
  <si>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</si>
  <si>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</si>
  <si>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</si>
  <si>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</si>
  <si>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</si>
  <si>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</si>
  <si>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</si>
  <si>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</si>
  <si>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</si>
  <si>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</si>
  <si>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</si>
  <si>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</si>
  <si>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</si>
  <si>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</si>
  <si>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</si>
  <si>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</si>
  <si>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</si>
  <si>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</si>
  <si>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</si>
  <si>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</si>
  <si>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</si>
  <si>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</si>
  <si>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</si>
  <si>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</si>
  <si>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</si>
  <si>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</si>
  <si>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</si>
  <si>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</si>
  <si>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</si>
  <si>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</si>
  <si>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</si>
  <si>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</si>
  <si>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</si>
  <si>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</si>
  <si>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</si>
  <si>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</si>
  <si>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</si>
  <si>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</si>
  <si>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</si>
  <si>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</si>
  <si>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</si>
  <si>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</si>
  <si>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</si>
  <si>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</si>
  <si>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</si>
  <si>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</si>
  <si>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</si>
  <si>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</si>
  <si>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</si>
  <si>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</si>
  <si>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</si>
  <si>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</si>
  <si>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</si>
  <si>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</si>
  <si>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</si>
  <si>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</si>
  <si>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</si>
  <si>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</si>
  <si>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</si>
  <si>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</si>
  <si>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</si>
  <si>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</si>
  <si>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</si>
  <si>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</si>
  <si>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</si>
  <si>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</si>
  <si>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</si>
  <si>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</si>
  <si>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</si>
  <si>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</si>
  <si>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</si>
  <si>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</si>
  <si>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</si>
  <si>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</si>
  <si>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</si>
  <si>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</si>
  <si>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</si>
  <si>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</si>
  <si>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</si>
  <si>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</si>
  <si>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</si>
  <si>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</si>
  <si>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</si>
  <si>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</si>
  <si>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</si>
  <si>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</si>
  <si>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</si>
  <si>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</si>
  <si>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</si>
  <si>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</si>
  <si>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</si>
  <si>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</si>
  <si>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</si>
  <si>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</si>
  <si>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</si>
  <si>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</si>
  <si>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</si>
  <si>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</si>
  <si>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</si>
  <si>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</si>
  <si>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</si>
  <si>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</si>
  <si>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</si>
  <si>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</si>
  <si>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</si>
  <si>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</si>
  <si>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</si>
  <si>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</si>
  <si>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</si>
  <si>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</si>
  <si>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</si>
  <si>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</si>
  <si>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</si>
  <si>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</si>
  <si>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</si>
  <si>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</si>
  <si>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</si>
  <si>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</si>
  <si>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</si>
  <si>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</si>
  <si>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</si>
  <si>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</si>
  <si>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</si>
  <si>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</si>
  <si>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</si>
  <si>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</si>
  <si>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</si>
  <si>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</si>
  <si>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</si>
  <si>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</si>
  <si>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</si>
  <si>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</si>
  <si>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</si>
  <si>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</si>
  <si>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</si>
  <si>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</si>
  <si>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</si>
  <si>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</si>
  <si>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</si>
  <si>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</si>
  <si>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</si>
  <si>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</si>
  <si>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</si>
  <si>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</si>
  <si>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</si>
  <si>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</si>
  <si>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</si>
  <si>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</si>
  <si>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</si>
  <si>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</si>
  <si>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</si>
  <si>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</si>
  <si>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</si>
  <si>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</si>
  <si>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</si>
  <si>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</si>
  <si>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</si>
  <si>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</si>
  <si>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</si>
  <si>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</si>
  <si>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</si>
  <si>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</si>
  <si>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</si>
  <si>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</si>
  <si>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</si>
  <si>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</si>
  <si>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</si>
  <si>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</si>
  <si>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</si>
  <si>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</si>
  <si>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</si>
  <si>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</si>
  <si>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</si>
  <si>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</si>
  <si>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</si>
  <si>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</si>
  <si>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</si>
  <si>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</si>
  <si>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</si>
  <si>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</si>
  <si>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</si>
  <si>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</si>
  <si>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</si>
  <si>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</si>
  <si>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</si>
  <si>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</si>
  <si>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</si>
  <si>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</si>
  <si>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</si>
  <si>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</si>
  <si>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</si>
  <si>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</si>
  <si>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</si>
  <si>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</si>
  <si>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</si>
  <si>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</si>
  <si>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</si>
  <si>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</si>
  <si>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</si>
  <si>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</si>
  <si>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</si>
  <si>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</si>
  <si>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</si>
  <si>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</si>
  <si>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</si>
  <si>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</si>
  <si>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</si>
  <si>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</si>
  <si>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</si>
  <si>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</si>
  <si>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</si>
  <si>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</si>
  <si>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</si>
  <si>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</si>
  <si>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</si>
  <si>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</si>
  <si>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</si>
  <si>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</si>
  <si>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</si>
  <si>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</si>
  <si>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</si>
  <si>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</si>
  <si>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</si>
  <si>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</si>
  <si>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</si>
  <si>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</si>
  <si>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</si>
  <si>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</si>
  <si>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</si>
  <si>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</si>
  <si>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</si>
  <si>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</si>
  <si>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</si>
  <si>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</si>
  <si>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</si>
  <si>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</si>
  <si>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</si>
  <si>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</si>
  <si>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</si>
  <si>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</si>
  <si>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</si>
  <si>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</si>
  <si>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</si>
  <si>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</si>
  <si>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</si>
  <si>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</si>
  <si>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</si>
  <si>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</si>
  <si>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</si>
  <si>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</si>
  <si>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</si>
  <si>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</si>
  <si>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</si>
  <si>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</si>
  <si>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</si>
  <si>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</si>
  <si>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</si>
  <si>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</si>
  <si>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</si>
  <si>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</si>
  <si>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</si>
  <si>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</si>
  <si>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</si>
  <si>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</si>
  <si>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</si>
  <si>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</si>
  <si>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</si>
  <si>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</si>
  <si>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</si>
  <si>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</si>
  <si>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</si>
  <si>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</si>
  <si>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</si>
  <si>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</si>
  <si>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</si>
  <si>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</si>
  <si>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</si>
  <si>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</si>
  <si>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</si>
  <si>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</si>
  <si>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</si>
  <si>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</si>
  <si>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</si>
  <si>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</si>
  <si>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</si>
  <si>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</si>
  <si>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</si>
  <si>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</si>
  <si>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</si>
  <si>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</si>
  <si>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</si>
  <si>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</si>
  <si>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</si>
  <si>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</si>
  <si>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</si>
  <si>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</si>
  <si>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</si>
  <si>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</si>
  <si>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</si>
  <si>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</si>
  <si>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</si>
  <si>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</si>
  <si>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</si>
  <si>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</si>
  <si>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</si>
  <si>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</si>
  <si>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</si>
  <si>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</si>
  <si>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</si>
  <si>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</si>
  <si>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</si>
  <si>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</si>
  <si>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</si>
  <si>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</si>
  <si>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</si>
  <si>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</si>
  <si>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</si>
  <si>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</si>
  <si>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</si>
  <si>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</si>
  <si>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</si>
  <si>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</si>
  <si>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</si>
  <si>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</si>
  <si>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</si>
  <si>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</si>
  <si>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</si>
  <si>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</si>
  <si>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</si>
  <si>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</si>
  <si>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</si>
  <si>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</si>
  <si>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</si>
  <si>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</si>
  <si>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</si>
  <si>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</si>
  <si>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</si>
  <si>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</si>
  <si>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</si>
  <si>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</si>
  <si>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</si>
  <si>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</si>
  <si>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</si>
  <si>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</si>
  <si>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</si>
  <si>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</si>
  <si>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</si>
  <si>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</si>
  <si>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</si>
  <si>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</si>
  <si>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</si>
  <si>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</si>
  <si>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</si>
  <si>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</si>
  <si>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</si>
  <si>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</si>
  <si>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</si>
  <si>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</si>
  <si>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</si>
  <si>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</si>
  <si>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</si>
  <si>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</si>
  <si>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</si>
  <si>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</si>
  <si>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</si>
  <si>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</si>
  <si>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</si>
  <si>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</si>
  <si>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</si>
  <si>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</si>
  <si>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</si>
  <si>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</si>
  <si>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</si>
  <si>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</si>
  <si>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</si>
  <si>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</si>
  <si>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</si>
  <si>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</si>
  <si>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</si>
  <si>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</si>
  <si>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</si>
  <si>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</si>
  <si>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</si>
  <si>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</si>
  <si>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</si>
  <si>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</si>
  <si>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</si>
  <si>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</si>
  <si>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</si>
  <si>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</si>
  <si>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</si>
  <si>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</si>
  <si>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</si>
  <si>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</si>
  <si>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</si>
  <si>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</si>
  <si>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</si>
  <si>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</si>
  <si>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</si>
  <si>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</si>
  <si>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</si>
  <si>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</si>
  <si>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</si>
  <si>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</si>
  <si>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</si>
  <si>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</si>
  <si>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</si>
  <si>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</si>
  <si>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</si>
  <si>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</si>
  <si>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</si>
  <si>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</si>
  <si>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</si>
  <si>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</si>
  <si>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</si>
  <si>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</si>
  <si>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</si>
  <si>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</si>
  <si>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</si>
  <si>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</si>
  <si>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</si>
  <si>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</si>
  <si>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</si>
  <si>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</si>
  <si>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</si>
  <si>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</si>
  <si>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</si>
  <si>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</si>
  <si>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</si>
  <si>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</si>
  <si>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</si>
  <si>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</si>
  <si>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</si>
  <si>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</si>
  <si>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</si>
  <si>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</si>
  <si>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</si>
  <si>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</si>
  <si>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</si>
  <si>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</si>
  <si>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</si>
  <si>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</si>
  <si>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</si>
  <si>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</si>
  <si>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</si>
  <si>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</si>
  <si>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</si>
  <si>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</si>
  <si>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</si>
  <si>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</si>
  <si>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</si>
  <si>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</si>
  <si>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</si>
  <si>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</si>
  <si>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</si>
  <si>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</si>
  <si>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</si>
  <si>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</si>
  <si>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</si>
  <si>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</si>
  <si>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</si>
  <si>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</si>
  <si>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</si>
  <si>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</si>
  <si>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</si>
  <si>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</si>
  <si>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</si>
  <si>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</si>
  <si>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</si>
  <si>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</si>
  <si>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</si>
  <si>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</si>
  <si>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</si>
  <si>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</si>
  <si>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</si>
  <si>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</si>
  <si>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</si>
  <si>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</si>
  <si>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</si>
  <si>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</si>
  <si>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</si>
  <si>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</si>
  <si>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</si>
  <si>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</si>
  <si>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</si>
  <si>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</si>
  <si>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</si>
  <si>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</si>
  <si>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</si>
  <si>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</si>
  <si>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</si>
  <si>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</si>
  <si>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</si>
  <si>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</si>
  <si>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</si>
  <si>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</si>
  <si>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</si>
  <si>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</si>
  <si>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</si>
  <si>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</si>
  <si>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</si>
  <si>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</si>
  <si>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</si>
  <si>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</si>
  <si>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</si>
  <si>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</si>
  <si>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</si>
  <si>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</si>
  <si>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</si>
  <si>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</si>
  <si>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</si>
  <si>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</si>
  <si>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</si>
  <si>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</si>
  <si>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</si>
  <si>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</si>
  <si>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</si>
  <si>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</si>
  <si>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</si>
  <si>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</si>
  <si>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</si>
  <si>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</si>
  <si>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</si>
  <si>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</si>
  <si>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</si>
  <si>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</si>
  <si>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</si>
  <si>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</si>
  <si>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</si>
  <si>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</si>
  <si>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</si>
  <si>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</si>
  <si>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</si>
  <si>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</si>
  <si>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</si>
  <si>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</si>
  <si>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</si>
  <si>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</si>
  <si>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</si>
  <si>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</si>
  <si>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</si>
  <si>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</si>
  <si>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</si>
  <si>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</si>
  <si>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</si>
  <si>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</si>
  <si>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</si>
  <si>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</si>
  <si>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</si>
  <si>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</si>
  <si>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</si>
  <si>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</si>
  <si>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</si>
  <si>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</si>
  <si>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</si>
  <si>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</si>
  <si>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</si>
  <si>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</si>
  <si>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</si>
  <si>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</si>
  <si>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</si>
  <si>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</si>
  <si>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</si>
  <si>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</si>
  <si>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</si>
  <si>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</si>
  <si>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</si>
  <si>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</si>
  <si>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</si>
  <si>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</si>
  <si>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</si>
  <si>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</si>
  <si>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</si>
  <si>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</si>
  <si>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</si>
  <si>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</si>
  <si>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</si>
  <si>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</si>
  <si>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</si>
  <si>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</si>
  <si>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</si>
  <si>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</si>
  <si>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</si>
  <si>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</si>
  <si>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</si>
  <si>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</si>
  <si>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</si>
  <si>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</si>
  <si>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</si>
  <si>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</si>
  <si>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</si>
  <si>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</si>
  <si>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</si>
  <si>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</si>
  <si>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</si>
  <si>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</si>
  <si>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</si>
  <si>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</si>
  <si>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</si>
  <si>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</si>
  <si>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</si>
  <si>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</si>
  <si>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</si>
  <si>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</si>
  <si>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</si>
  <si>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</si>
  <si>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</si>
  <si>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</si>
  <si>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</si>
  <si>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</si>
  <si>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</si>
  <si>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</si>
  <si>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</si>
  <si>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</si>
  <si>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</si>
  <si>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</si>
  <si>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</si>
  <si>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</si>
  <si>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</si>
  <si>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</si>
  <si>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</si>
  <si>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</si>
  <si>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</si>
  <si>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</si>
  <si>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</si>
  <si>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</si>
  <si>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</si>
  <si>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</si>
  <si>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</si>
  <si>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</si>
  <si>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</si>
  <si>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</si>
  <si>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</si>
  <si>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</si>
  <si>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</si>
  <si>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</si>
  <si>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</si>
  <si>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</si>
  <si>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</si>
  <si>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</si>
  <si>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</si>
  <si>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</si>
  <si>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</si>
  <si>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</si>
  <si>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</si>
  <si>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</si>
  <si>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</si>
  <si>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</si>
  <si>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</si>
  <si>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</si>
  <si>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</si>
  <si>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</si>
  <si>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</si>
  <si>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</si>
  <si>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</si>
  <si>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</si>
  <si>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</si>
  <si>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</si>
  <si>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</si>
  <si>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</si>
  <si>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</si>
  <si>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</si>
  <si>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</si>
  <si>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</si>
  <si>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</si>
  <si>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</si>
  <si>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</si>
  <si>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</si>
  <si>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</si>
  <si>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</si>
  <si>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</si>
  <si>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</si>
  <si>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</si>
  <si>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</si>
  <si>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</si>
  <si>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</si>
  <si>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</si>
  <si>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</si>
  <si>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</si>
  <si>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</si>
  <si>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</si>
  <si>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</si>
  <si>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</si>
  <si>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</si>
  <si>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</si>
  <si>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</si>
  <si>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</si>
  <si>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</si>
  <si>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</si>
  <si>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</si>
  <si>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</si>
  <si>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</si>
  <si>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</si>
  <si>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</si>
  <si>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</si>
  <si>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</si>
  <si>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</si>
  <si>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</si>
  <si>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</si>
  <si>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</si>
  <si>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</si>
  <si>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</si>
  <si>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</si>
  <si>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</si>
  <si>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</si>
  <si>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</si>
  <si>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</si>
  <si>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</si>
  <si>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</si>
  <si>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</si>
  <si>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</si>
  <si>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</si>
  <si>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</si>
  <si>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</si>
  <si>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</si>
  <si>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</si>
  <si>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</si>
  <si>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</si>
  <si>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</si>
  <si>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</si>
  <si>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</si>
  <si>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</si>
  <si>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</si>
  <si>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</si>
  <si>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</si>
  <si>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</si>
  <si>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</si>
  <si>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</si>
  <si>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</si>
  <si>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</si>
  <si>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</si>
  <si>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</si>
  <si>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</si>
  <si>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</si>
  <si>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</si>
  <si>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</si>
  <si>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</si>
  <si>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</si>
  <si>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</si>
  <si>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</si>
  <si>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</si>
  <si>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</si>
  <si>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</si>
  <si>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</si>
  <si>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</si>
  <si>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</si>
  <si>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</si>
  <si>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</si>
  <si>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</si>
  <si>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</si>
  <si>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</si>
  <si>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</si>
  <si>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</si>
  <si>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</si>
  <si>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</si>
  <si>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</si>
  <si>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</si>
  <si>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</si>
  <si>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</si>
  <si>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</si>
  <si>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</si>
  <si>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</si>
  <si>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</si>
  <si>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</si>
  <si>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</si>
  <si>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</si>
  <si>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</si>
  <si>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</si>
  <si>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</si>
  <si>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</si>
  <si>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</si>
  <si>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</si>
  <si>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</si>
  <si>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</si>
  <si>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</si>
  <si>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</si>
  <si>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</si>
  <si>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</si>
  <si>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</si>
  <si>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</si>
  <si>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</si>
  <si>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</si>
  <si>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</si>
  <si>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</si>
  <si>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</si>
  <si>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</si>
  <si>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</si>
  <si>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</si>
  <si>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</si>
  <si>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</si>
  <si>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</si>
  <si>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</si>
  <si>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</si>
  <si>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</si>
  <si>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</si>
  <si>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</si>
  <si>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</si>
  <si>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</si>
  <si>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</si>
  <si>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</si>
  <si>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</si>
  <si>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</si>
  <si>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</si>
  <si>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</si>
  <si>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</si>
  <si>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</si>
  <si>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</si>
  <si>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</si>
  <si>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</si>
  <si>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</si>
  <si>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</si>
  <si>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</si>
  <si>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</si>
  <si>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</si>
  <si>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</si>
  <si>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</si>
  <si>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</si>
  <si>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</si>
  <si>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</si>
  <si>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</si>
  <si>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</si>
  <si>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</si>
  <si>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</si>
  <si>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</si>
  <si>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</si>
  <si>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</si>
  <si>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</si>
  <si>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</si>
  <si>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</si>
  <si>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</si>
  <si>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</si>
  <si>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</si>
  <si>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</si>
  <si>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</si>
  <si>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</si>
  <si>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</si>
  <si>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</si>
  <si>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</si>
  <si>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</si>
  <si>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</si>
  <si>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</si>
  <si>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</si>
  <si>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</si>
  <si>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</si>
  <si>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</si>
  <si>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</si>
  <si>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</si>
  <si>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</si>
  <si>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</si>
  <si>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</si>
  <si>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</si>
  <si>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</si>
  <si>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</si>
  <si>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</si>
  <si>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</si>
  <si>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</si>
  <si>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</si>
  <si>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</si>
  <si>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</si>
  <si>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</si>
  <si>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</si>
  <si>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</si>
  <si>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</si>
  <si>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</si>
  <si>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</si>
  <si>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</si>
  <si>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</si>
  <si>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</si>
  <si>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</si>
  <si>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</si>
  <si>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</si>
  <si>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</si>
  <si>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</si>
  <si>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</si>
  <si>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</si>
  <si>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</si>
  <si>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</si>
  <si>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</si>
  <si>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</si>
  <si>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</si>
  <si>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</si>
  <si>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</si>
  <si>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</si>
  <si>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</si>
  <si>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</si>
  <si>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</si>
  <si>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</si>
  <si>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</si>
  <si>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</si>
  <si>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</si>
  <si>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</si>
  <si>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</si>
  <si>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</si>
  <si>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</si>
  <si>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</si>
  <si>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</si>
  <si>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</si>
  <si>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</si>
  <si>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</si>
  <si>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</si>
  <si>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</si>
  <si>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</si>
  <si>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</si>
  <si>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</si>
  <si>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</si>
  <si>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</si>
  <si>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</si>
  <si>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</si>
  <si>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</si>
  <si>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</si>
  <si>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</si>
  <si>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</si>
  <si>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</si>
  <si>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</si>
  <si>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</si>
  <si>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</si>
  <si>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</si>
  <si>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</si>
  <si>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</si>
  <si>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</si>
  <si>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</si>
  <si>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</si>
  <si>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</si>
  <si>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</si>
  <si>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</si>
  <si>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</si>
  <si>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</si>
  <si>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</si>
  <si>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</si>
  <si>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</si>
  <si>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</si>
  <si>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</si>
  <si>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</si>
  <si>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</si>
  <si>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</si>
  <si>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</si>
  <si>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</si>
  <si>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</si>
  <si>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</si>
  <si>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</si>
  <si>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</si>
  <si>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</si>
  <si>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</si>
  <si>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</si>
  <si>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</si>
  <si>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</si>
  <si>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</si>
  <si>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</si>
  <si>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</si>
  <si>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</si>
  <si>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</si>
  <si>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</si>
  <si>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</si>
  <si>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</si>
  <si>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</si>
  <si>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</si>
  <si>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</si>
  <si>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</si>
  <si>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</si>
  <si>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</si>
  <si>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</si>
  <si>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</si>
  <si>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</si>
  <si>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</si>
  <si>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</si>
  <si>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</si>
  <si>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</si>
  <si>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</si>
  <si>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</si>
  <si>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</si>
  <si>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</si>
  <si>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</si>
  <si>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</si>
  <si>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</si>
  <si>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</si>
  <si>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</si>
  <si>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</si>
  <si>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</si>
  <si>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</si>
  <si>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</si>
  <si>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</si>
  <si>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</si>
  <si>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</si>
  <si>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</si>
  <si>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</si>
  <si>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</si>
  <si>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</si>
  <si>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</si>
  <si>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</si>
  <si>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</si>
  <si>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</si>
  <si>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</si>
  <si>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</si>
  <si>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</si>
  <si>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</si>
  <si>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</si>
  <si>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</si>
  <si>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</si>
  <si>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</si>
  <si>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</si>
  <si>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</si>
  <si>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</si>
  <si>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</si>
  <si>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</si>
  <si>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</si>
  <si>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</si>
  <si>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</si>
  <si>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</si>
  <si>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</si>
  <si>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</si>
  <si>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</si>
  <si>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</si>
  <si>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</si>
  <si>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</si>
  <si>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</si>
  <si>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</si>
  <si>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</si>
  <si>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</si>
  <si>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</si>
  <si>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</si>
  <si>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</si>
  <si>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</si>
  <si>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</si>
  <si>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</si>
  <si>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</si>
  <si>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</si>
  <si>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</si>
  <si>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</si>
  <si>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</si>
  <si>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</si>
  <si>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</si>
  <si>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</si>
  <si>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</si>
  <si>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</si>
  <si>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</si>
  <si>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</si>
  <si>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</si>
  <si>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</si>
  <si>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</si>
  <si>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</si>
  <si>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</si>
  <si>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</si>
  <si>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</si>
  <si>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</si>
  <si>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</si>
  <si>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</si>
  <si>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</si>
  <si>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</si>
  <si>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</si>
  <si>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</si>
  <si>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</si>
  <si>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</si>
  <si>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</si>
  <si>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</si>
  <si>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</si>
  <si>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</si>
  <si>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</si>
  <si>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</si>
  <si>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</si>
  <si>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</si>
  <si>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</si>
  <si>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</si>
  <si>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</si>
  <si>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</si>
  <si>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</si>
  <si>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</si>
  <si>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</si>
  <si>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</si>
  <si>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</si>
  <si>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</si>
  <si>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</si>
  <si>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</si>
  <si>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</si>
  <si>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</si>
  <si>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</si>
  <si>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</si>
  <si>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</si>
  <si>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</si>
  <si>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</si>
  <si>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</si>
  <si>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</si>
  <si>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</si>
  <si>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</si>
  <si>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</si>
  <si>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</si>
  <si>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</si>
  <si>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</si>
  <si>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</si>
  <si>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</si>
  <si>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</si>
  <si>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</si>
  <si>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</si>
  <si>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</si>
  <si>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</si>
  <si>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</si>
  <si>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</si>
  <si>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</si>
  <si>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</si>
  <si>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</si>
  <si>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</si>
  <si>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</si>
  <si>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</si>
  <si>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</si>
  <si>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</si>
  <si>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</si>
  <si>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</si>
  <si>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</si>
  <si>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</si>
  <si>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</si>
  <si>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</si>
  <si>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</si>
  <si>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</si>
  <si>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</si>
  <si>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</si>
  <si>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</si>
  <si>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</si>
  <si>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</si>
  <si>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</si>
  <si>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</si>
  <si>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</si>
  <si>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</si>
  <si>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</si>
  <si>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</si>
  <si>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</si>
  <si>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</si>
  <si>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</si>
  <si>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</si>
  <si>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</si>
  <si>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</si>
  <si>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</si>
  <si>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</si>
  <si>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</si>
  <si>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</si>
  <si>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</si>
  <si>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</si>
  <si>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</si>
  <si>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</si>
  <si>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</si>
  <si>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</si>
  <si>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</si>
  <si>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</si>
  <si>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</si>
  <si>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</si>
  <si>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</si>
  <si>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</si>
  <si>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</si>
  <si>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</si>
  <si>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</si>
  <si>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</si>
  <si>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</si>
  <si>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</si>
  <si>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</si>
  <si>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</si>
  <si>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</si>
  <si>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</si>
  <si>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</si>
  <si>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</si>
  <si>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</si>
  <si>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</si>
  <si>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</si>
  <si>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</si>
  <si>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</si>
  <si>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</si>
  <si>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</si>
  <si>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</si>
  <si>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</si>
  <si>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</si>
  <si>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</si>
  <si>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</si>
  <si>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</si>
  <si>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</si>
  <si>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</si>
  <si>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</si>
  <si>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</si>
  <si>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</si>
  <si>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</si>
  <si>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</si>
  <si>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</si>
  <si>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</si>
  <si>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</si>
  <si>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</si>
  <si>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</si>
  <si>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</si>
  <si>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</si>
  <si>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</si>
  <si>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</si>
  <si>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</si>
  <si>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</si>
  <si>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</si>
  <si>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</si>
  <si>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</si>
  <si>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</si>
  <si>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</si>
  <si>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</si>
  <si>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</si>
  <si>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</si>
  <si>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</si>
  <si>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</si>
  <si>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</si>
  <si>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</si>
  <si>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</si>
  <si>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</si>
  <si>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</si>
  <si>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</si>
  <si>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</si>
  <si>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</si>
  <si>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</si>
  <si>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</si>
  <si>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</si>
  <si>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</si>
  <si>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</si>
  <si>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</si>
  <si>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</si>
  <si>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</si>
  <si>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</si>
  <si>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</si>
  <si>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</si>
  <si>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</si>
  <si>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</si>
  <si>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</si>
  <si>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</si>
  <si>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</si>
  <si>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</si>
  <si>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</si>
  <si>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</si>
  <si>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</si>
  <si>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</si>
  <si>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</si>
  <si>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</si>
  <si>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</si>
  <si>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</si>
  <si>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</si>
  <si>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</si>
  <si>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</si>
  <si>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</si>
  <si>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</si>
  <si>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</si>
  <si>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</si>
  <si>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</si>
  <si>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</si>
  <si>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</si>
  <si>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</si>
  <si>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</si>
  <si>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</si>
  <si>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</si>
  <si>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</si>
  <si>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</si>
  <si>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</si>
  <si>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</si>
  <si>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</si>
  <si>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</si>
  <si>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</si>
  <si>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</si>
  <si>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</si>
  <si>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</si>
  <si>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</si>
  <si>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</si>
  <si>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</si>
  <si>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</si>
  <si>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</si>
  <si>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</si>
  <si>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</si>
  <si>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</si>
  <si>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</si>
  <si>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</si>
  <si>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</si>
  <si>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</si>
  <si>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</si>
  <si>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</si>
  <si>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</si>
  <si>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</si>
  <si>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</si>
  <si>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</si>
  <si>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</si>
  <si>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</si>
  <si>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</si>
  <si>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</si>
  <si>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</si>
  <si>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</si>
  <si>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</si>
  <si>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</si>
  <si>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</si>
  <si>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</si>
  <si>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</si>
  <si>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</si>
  <si>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</si>
  <si>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</si>
  <si>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</si>
  <si>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</si>
  <si>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</si>
  <si>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</si>
  <si>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</si>
  <si>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</si>
  <si>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</si>
  <si>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</si>
  <si>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</si>
  <si>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</si>
  <si>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</si>
  <si>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</si>
  <si>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</si>
  <si>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</si>
  <si>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</si>
  <si>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</si>
  <si>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</si>
  <si>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</si>
  <si>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</si>
  <si>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</si>
  <si>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</si>
  <si>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</si>
  <si>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</si>
  <si>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</si>
  <si>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</si>
  <si>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</si>
  <si>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</si>
  <si>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</si>
  <si>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</si>
  <si>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</si>
  <si>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</si>
  <si>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</si>
  <si>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</si>
  <si>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</si>
  <si>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</si>
  <si>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</si>
  <si>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</si>
  <si>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</si>
  <si>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</si>
  <si>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</si>
  <si>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</si>
  <si>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</si>
  <si>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</si>
  <si>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</si>
  <si>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</si>
  <si>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</si>
  <si>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</si>
  <si>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</si>
  <si>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</si>
  <si>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</si>
  <si>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</si>
  <si>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</si>
  <si>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</si>
  <si>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</si>
  <si>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</si>
  <si>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</si>
  <si>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</si>
  <si>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</si>
  <si>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</si>
  <si>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</si>
  <si>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</si>
  <si>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</si>
  <si>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</si>
  <si>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</si>
  <si>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</si>
  <si>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</si>
  <si>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</si>
  <si>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</si>
  <si>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</si>
  <si>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</si>
  <si>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</si>
  <si>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</si>
  <si>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</si>
  <si>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</si>
  <si>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</si>
  <si>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</si>
  <si>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</si>
  <si>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</si>
  <si>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</si>
  <si>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</si>
  <si>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</si>
  <si>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</si>
  <si>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</si>
  <si>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</si>
  <si>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</si>
  <si>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</si>
  <si>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</si>
  <si>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</si>
  <si>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</si>
  <si>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</si>
  <si>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</si>
  <si>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</si>
  <si>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</si>
  <si>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</si>
  <si>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</si>
  <si>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</si>
  <si>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</si>
  <si>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</si>
  <si>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</si>
  <si>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</si>
  <si>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</si>
  <si>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</si>
  <si>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</si>
  <si>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</si>
  <si>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</si>
  <si>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</si>
  <si>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</si>
  <si>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</si>
  <si>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</si>
  <si>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</si>
  <si>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</si>
  <si>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</si>
  <si>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</si>
  <si>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</si>
  <si>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</si>
  <si>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</si>
  <si>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</si>
  <si>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</si>
  <si>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</si>
  <si>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</si>
  <si>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</si>
  <si>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</si>
  <si>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</si>
  <si>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</si>
  <si>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</si>
  <si>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</si>
  <si>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</si>
  <si>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</si>
  <si>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</si>
  <si>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</si>
  <si>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</si>
  <si>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</si>
  <si>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</si>
  <si>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</si>
  <si>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</si>
  <si>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</si>
  <si>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</si>
  <si>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</si>
  <si>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</si>
  <si>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</si>
  <si>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</si>
  <si>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</si>
  <si>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</si>
  <si>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</si>
  <si>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</si>
  <si>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</si>
  <si>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</si>
  <si>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</si>
  <si>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</si>
  <si>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</si>
  <si>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</si>
  <si>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</si>
  <si>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</si>
  <si>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</si>
  <si>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</si>
  <si>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</si>
  <si>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</si>
  <si>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</si>
  <si>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</si>
  <si>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</si>
  <si>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</si>
  <si>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</si>
  <si>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</si>
  <si>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</si>
  <si>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</si>
  <si>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</si>
  <si>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</si>
  <si>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</si>
  <si>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</si>
  <si>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</si>
  <si>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</si>
  <si>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</si>
  <si>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</si>
  <si>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</si>
  <si>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</si>
  <si>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</si>
  <si>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</si>
  <si>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</si>
  <si>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</si>
  <si>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</si>
  <si>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</si>
  <si>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</si>
  <si>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</si>
  <si>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</si>
  <si>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</si>
  <si>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</si>
  <si>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</si>
  <si>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</si>
  <si>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</si>
  <si>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</si>
  <si>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</si>
  <si>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</si>
  <si>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</si>
  <si>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</si>
  <si>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</si>
  <si>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</si>
  <si>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</si>
  <si>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</si>
  <si>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</si>
  <si>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</si>
  <si>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</si>
  <si>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</si>
  <si>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</si>
  <si>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</si>
  <si>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</si>
  <si>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</si>
  <si>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</si>
  <si>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</si>
  <si>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</si>
  <si>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</si>
  <si>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</si>
  <si>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</si>
  <si>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</si>
  <si>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</si>
  <si>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</si>
  <si>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</si>
  <si>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</si>
  <si>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</si>
  <si>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</si>
  <si>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</si>
  <si>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</si>
  <si>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</si>
  <si>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</si>
  <si>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</si>
  <si>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</si>
  <si>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</si>
  <si>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</si>
  <si>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</si>
  <si>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</si>
  <si>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</si>
  <si>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</si>
  <si>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</si>
  <si>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</si>
  <si>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</si>
  <si>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</si>
  <si>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</si>
  <si>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</si>
  <si>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</si>
  <si>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</si>
  <si>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</si>
  <si>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</si>
  <si>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</si>
  <si>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</si>
  <si>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</si>
  <si>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</si>
  <si>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</si>
  <si>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</si>
  <si>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</si>
  <si>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</si>
  <si>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</si>
  <si>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</si>
  <si>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</si>
  <si>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</si>
  <si>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</si>
  <si>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</si>
  <si>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</si>
  <si>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</si>
  <si>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</si>
  <si>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</si>
  <si>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</si>
  <si>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</si>
  <si>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</si>
  <si>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</si>
  <si>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</si>
  <si>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</si>
  <si>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</si>
  <si>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</si>
  <si>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</si>
  <si>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</si>
  <si>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</si>
  <si>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</si>
  <si>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</si>
  <si>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</si>
  <si>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</si>
  <si>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</si>
  <si>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</si>
  <si>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</si>
  <si>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</si>
  <si>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</si>
  <si>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</si>
  <si>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</si>
  <si>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</si>
  <si>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</si>
  <si>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</si>
  <si>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</si>
  <si>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</si>
  <si>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</si>
  <si>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</si>
  <si>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</si>
  <si>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</si>
  <si>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</si>
  <si>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</si>
  <si>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</si>
  <si>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</si>
  <si>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</si>
  <si>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</si>
  <si>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</si>
  <si>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</si>
  <si>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</si>
  <si>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</si>
  <si>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</si>
  <si>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</si>
  <si>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</si>
  <si>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</si>
  <si>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</si>
  <si>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</si>
  <si>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</si>
  <si>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</si>
  <si>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</si>
  <si>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</si>
  <si>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</si>
  <si>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</si>
  <si>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</si>
  <si>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</si>
  <si>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</si>
  <si>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</si>
  <si>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</si>
  <si>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</si>
  <si>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</si>
  <si>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</si>
  <si>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</si>
  <si>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</si>
  <si>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</si>
  <si>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</si>
  <si>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</si>
  <si>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</si>
  <si>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</si>
  <si>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</si>
  <si>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</si>
  <si>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</si>
  <si>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</si>
  <si>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</si>
  <si>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</si>
  <si>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</si>
  <si>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</si>
  <si>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</si>
  <si>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</si>
  <si>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</si>
  <si>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</si>
  <si>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</si>
  <si>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</si>
  <si>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</si>
  <si>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</si>
  <si>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</si>
  <si>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</si>
  <si>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</si>
  <si>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</si>
  <si>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</si>
  <si>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</si>
  <si>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</si>
  <si>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</si>
  <si>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</si>
  <si>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</si>
  <si>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</si>
  <si>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</si>
  <si>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</si>
  <si>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</si>
  <si>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</si>
  <si>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</si>
  <si>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</si>
  <si>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</si>
  <si>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</si>
  <si>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</si>
  <si>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</si>
  <si>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</si>
  <si>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</si>
  <si>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</si>
  <si>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</si>
  <si>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</si>
  <si>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</si>
  <si>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</si>
  <si>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</si>
  <si>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</si>
  <si>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</si>
  <si>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</si>
  <si>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</si>
  <si>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</si>
  <si>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</si>
  <si>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</si>
  <si>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</si>
  <si>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</si>
  <si>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</si>
  <si>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</si>
  <si>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</si>
  <si>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</si>
  <si>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</si>
  <si>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</si>
  <si>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</si>
  <si>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</si>
  <si>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</si>
  <si>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</si>
  <si>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</si>
  <si>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</si>
  <si>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</si>
  <si>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</si>
  <si>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</si>
  <si>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</si>
  <si>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</si>
  <si>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</si>
  <si>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</si>
  <si>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</si>
  <si>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</si>
  <si>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</si>
  <si>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</si>
  <si>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</si>
  <si>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</si>
  <si>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</si>
  <si>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</si>
  <si>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</si>
  <si>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</si>
  <si>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</si>
  <si>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</si>
  <si>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</si>
  <si>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</si>
  <si>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</si>
  <si>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</si>
  <si>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</si>
  <si>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</si>
  <si>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</si>
  <si>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</si>
  <si>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</si>
  <si>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</si>
  <si>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</si>
  <si>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</si>
  <si>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</si>
  <si>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</si>
  <si>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</si>
  <si>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</si>
  <si>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</si>
  <si>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</si>
  <si>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</si>
  <si>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</si>
  <si>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</si>
  <si>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</si>
  <si>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</si>
  <si>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</si>
  <si>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</si>
  <si>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</si>
  <si>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</si>
  <si>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</si>
  <si>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</si>
  <si>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</si>
  <si>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</si>
  <si>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</si>
  <si>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</si>
  <si>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</si>
  <si>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</si>
  <si>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</si>
  <si>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</si>
  <si>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</si>
  <si>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</si>
  <si>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</si>
  <si>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</si>
  <si>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</si>
  <si>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</si>
  <si>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</si>
  <si>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</si>
  <si>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</si>
  <si>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</si>
  <si>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</si>
  <si>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</si>
  <si>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</si>
  <si>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</si>
  <si>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</si>
  <si>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</si>
  <si>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</si>
  <si>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</si>
  <si>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</si>
  <si>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</si>
  <si>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</si>
  <si>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</si>
  <si>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</si>
  <si>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</si>
  <si>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</si>
  <si>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</si>
  <si>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</si>
  <si>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</si>
  <si>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</si>
  <si>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</si>
  <si>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</si>
  <si>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</si>
  <si>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</si>
  <si>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</si>
  <si>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</si>
  <si>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</si>
  <si>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</si>
  <si>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</si>
  <si>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</si>
  <si>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</si>
  <si>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</si>
  <si>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</si>
  <si>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</si>
  <si>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</si>
  <si>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</si>
  <si>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</si>
  <si>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</si>
  <si>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</si>
  <si>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</si>
  <si>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</si>
  <si>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</si>
  <si>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</si>
  <si>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</si>
  <si>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</si>
  <si>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</si>
  <si>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</si>
  <si>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</si>
  <si>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</si>
  <si>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</si>
  <si>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</si>
  <si>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</si>
  <si>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</si>
  <si>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</si>
  <si>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</si>
  <si>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</si>
  <si>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</si>
  <si>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</si>
  <si>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</si>
  <si>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</si>
  <si>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</si>
  <si>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</si>
  <si>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</si>
  <si>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</si>
  <si>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</si>
  <si>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</si>
  <si>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</si>
  <si>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</si>
  <si>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</si>
  <si>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</si>
  <si>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</si>
  <si>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</si>
  <si>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</si>
  <si>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</si>
  <si>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</si>
  <si>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</si>
  <si>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</si>
  <si>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</si>
  <si>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</si>
  <si>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</si>
  <si>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</si>
  <si>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</si>
  <si>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</si>
  <si>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</si>
  <si>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</si>
  <si>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</si>
  <si>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</si>
  <si>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</si>
  <si>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</si>
  <si>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</si>
  <si>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</si>
  <si>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</si>
  <si>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</si>
  <si>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</si>
  <si>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</si>
  <si>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</si>
  <si>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</si>
  <si>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</si>
  <si>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</si>
  <si>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</si>
  <si>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</si>
  <si>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</si>
  <si>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</si>
  <si>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</si>
  <si>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</si>
  <si>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</si>
  <si>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</si>
  <si>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</si>
  <si>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</si>
  <si>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</si>
  <si>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</si>
  <si>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</si>
  <si>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</si>
  <si>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</si>
  <si>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</si>
  <si>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</si>
  <si>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</si>
  <si>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</si>
  <si>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</si>
  <si>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</si>
  <si>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</si>
  <si>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</si>
  <si>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</si>
  <si>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</si>
  <si>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</si>
  <si>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</si>
  <si>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</si>
  <si>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</si>
  <si>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</si>
  <si>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</si>
  <si>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</si>
  <si>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</si>
  <si>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</si>
  <si>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</si>
  <si>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</si>
  <si>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</si>
  <si>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</si>
  <si>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</si>
  <si>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</si>
  <si>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</si>
  <si>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</si>
  <si>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</si>
  <si>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</si>
  <si>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</si>
  <si>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</si>
  <si>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</si>
  <si>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</si>
  <si>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</si>
  <si>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</si>
  <si>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</si>
  <si>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</si>
  <si>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</si>
  <si>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</si>
  <si>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</si>
  <si>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</si>
  <si>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</si>
  <si>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</si>
  <si>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</si>
  <si>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</si>
  <si>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</si>
  <si>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</si>
  <si>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</si>
  <si>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</si>
  <si>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</si>
  <si>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</si>
  <si>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</si>
  <si>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</si>
  <si>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</si>
  <si>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</si>
  <si>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</si>
  <si>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</si>
  <si>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</si>
  <si>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</si>
  <si>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</si>
  <si>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</si>
  <si>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</si>
  <si>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</si>
  <si>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</si>
  <si>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</si>
  <si>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</si>
  <si>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</si>
  <si>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</si>
  <si>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</si>
  <si>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</si>
  <si>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</si>
  <si>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</si>
  <si>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</si>
  <si>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</si>
  <si>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</si>
  <si>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</si>
  <si>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</si>
  <si>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</si>
  <si>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</si>
  <si>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</si>
  <si>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</si>
  <si>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</si>
  <si>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</si>
  <si>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</si>
  <si>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</si>
  <si>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</si>
  <si>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</si>
  <si>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</si>
  <si>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</si>
  <si>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</si>
  <si>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</si>
  <si>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</si>
  <si>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</si>
  <si>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</si>
  <si>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</si>
  <si>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</si>
  <si>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</si>
  <si>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</si>
  <si>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</si>
  <si>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</si>
  <si>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</si>
  <si>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</si>
  <si>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</si>
  <si>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</si>
  <si>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</si>
  <si>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</si>
  <si>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</si>
  <si>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</si>
  <si>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</si>
  <si>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</si>
  <si>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</si>
  <si>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</si>
  <si>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</si>
  <si>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</si>
  <si>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</si>
  <si>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</si>
  <si>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</si>
  <si>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</si>
  <si>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</si>
  <si>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</si>
  <si>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</si>
  <si>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</si>
  <si>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</si>
  <si>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</si>
  <si>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</si>
  <si>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</si>
  <si>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</si>
  <si>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</si>
  <si>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</si>
  <si>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</si>
  <si>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</si>
  <si>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</si>
  <si>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</si>
  <si>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</si>
  <si>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</si>
  <si>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</si>
  <si>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</si>
  <si>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</si>
  <si>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</si>
  <si>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</si>
  <si>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</si>
  <si>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</si>
  <si>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</si>
  <si>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</si>
  <si>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</si>
  <si>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</si>
  <si>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</si>
  <si>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</si>
  <si>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</si>
  <si>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</si>
  <si>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</si>
  <si>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</si>
  <si>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</si>
  <si>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</si>
  <si>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</si>
  <si>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</si>
  <si>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</si>
  <si>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</si>
  <si>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</si>
  <si>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</si>
  <si>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</si>
  <si>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</si>
  <si>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</si>
  <si>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</si>
  <si>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</si>
  <si>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</si>
  <si>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</si>
  <si>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</si>
  <si>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</si>
  <si>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</si>
  <si>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</si>
  <si>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</si>
  <si>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</si>
  <si>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</si>
  <si>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</si>
  <si>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</si>
  <si>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</si>
  <si>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</si>
  <si>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</si>
  <si>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</si>
  <si>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</si>
  <si>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</si>
  <si>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</si>
  <si>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</si>
  <si>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</si>
  <si>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</si>
  <si>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</si>
  <si>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</si>
  <si>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</si>
  <si>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</si>
  <si>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</si>
  <si>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</si>
  <si>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</si>
  <si>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</si>
  <si>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</si>
  <si>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</si>
  <si>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</si>
  <si>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</si>
  <si>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</si>
  <si>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</si>
  <si>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</si>
  <si>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</si>
  <si>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</si>
  <si>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</si>
  <si>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</si>
  <si>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</si>
  <si>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</si>
  <si>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</si>
  <si>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</si>
  <si>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</si>
  <si>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</si>
  <si>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</si>
  <si>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</si>
  <si>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</si>
  <si>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</si>
  <si>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</si>
  <si>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</si>
  <si>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</si>
  <si>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</si>
  <si>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</si>
  <si>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</si>
  <si>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</si>
  <si>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</si>
  <si>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</si>
  <si>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</si>
  <si>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</si>
  <si>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</si>
  <si>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</si>
  <si>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</si>
  <si>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</si>
  <si>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</si>
  <si>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</si>
  <si>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</si>
  <si>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</si>
  <si>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</si>
  <si>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</si>
  <si>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</si>
  <si>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</si>
  <si>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</si>
  <si>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</si>
  <si>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</si>
  <si>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</si>
  <si>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</si>
  <si>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</si>
  <si>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</si>
  <si>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</si>
  <si>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</si>
  <si>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</si>
  <si>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</si>
  <si>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</si>
  <si>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</si>
  <si>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</si>
  <si>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</si>
  <si>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</si>
  <si>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</si>
  <si>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</si>
  <si>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</si>
  <si>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</si>
  <si>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</si>
  <si>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</si>
  <si>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</si>
  <si>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</si>
  <si>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</si>
  <si>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</si>
  <si>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</si>
  <si>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</si>
  <si>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</si>
  <si>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</si>
  <si>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</si>
  <si>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</si>
  <si>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</si>
  <si>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</si>
  <si>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</si>
  <si>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</si>
  <si>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</si>
  <si>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</si>
  <si>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</si>
  <si>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</si>
  <si>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</si>
  <si>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</si>
  <si>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</si>
  <si>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</si>
  <si>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</si>
  <si>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</si>
  <si>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</si>
  <si>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</si>
  <si>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</si>
  <si>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</si>
  <si>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</si>
  <si>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</si>
  <si>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</si>
  <si>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</si>
  <si>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</si>
  <si>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</si>
  <si>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</si>
  <si>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</si>
  <si>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</si>
  <si>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</si>
  <si>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</si>
  <si>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</si>
  <si>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</si>
  <si>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</si>
  <si>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</si>
  <si>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</si>
  <si>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</si>
  <si>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</si>
  <si>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</si>
  <si>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</si>
  <si>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</si>
  <si>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</si>
  <si>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</si>
  <si>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</si>
  <si>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</si>
  <si>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</si>
  <si>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</si>
  <si>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</si>
  <si>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</si>
  <si>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</si>
  <si>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</si>
  <si>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</si>
  <si>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</si>
  <si>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</si>
  <si>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</si>
  <si>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</si>
  <si>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</si>
  <si>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</si>
  <si>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</si>
  <si>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</si>
  <si>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</si>
  <si>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</si>
  <si>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</si>
  <si>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</si>
  <si>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</si>
  <si>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</si>
  <si>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</si>
  <si>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</si>
  <si>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</si>
  <si>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</si>
  <si>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</si>
  <si>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</si>
  <si>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</si>
  <si>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</si>
  <si>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</si>
  <si>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</si>
  <si>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</si>
  <si>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</si>
  <si>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</si>
  <si>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</si>
  <si>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</si>
  <si>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</si>
  <si>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</si>
  <si>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</si>
  <si>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</si>
  <si>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</si>
  <si>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</si>
  <si>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</si>
  <si>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</si>
  <si>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</si>
  <si>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</si>
  <si>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</si>
  <si>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</si>
  <si>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</si>
  <si>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</si>
  <si>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</si>
  <si>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</si>
  <si>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</si>
  <si>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</si>
  <si>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</si>
  <si>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</si>
  <si>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</si>
  <si>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</si>
  <si>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</si>
  <si>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</si>
  <si>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</si>
  <si>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</si>
  <si>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</si>
  <si>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</si>
  <si>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</si>
  <si>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</si>
  <si>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</si>
  <si>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</si>
  <si>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</si>
  <si>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</si>
  <si>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</si>
  <si>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</si>
  <si>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</si>
  <si>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</si>
  <si>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</si>
  <si>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</si>
  <si>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</si>
  <si>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</si>
  <si>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</si>
  <si>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</si>
  <si>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</si>
  <si>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</si>
  <si>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</si>
  <si>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</si>
  <si>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</si>
  <si>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</si>
  <si>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</si>
  <si>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</si>
  <si>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</si>
  <si>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</si>
  <si>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</si>
  <si>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</si>
  <si>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</si>
  <si>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</si>
  <si>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</si>
  <si>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</si>
  <si>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</si>
  <si>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</si>
  <si>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</si>
  <si>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</si>
  <si>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</si>
  <si>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</si>
  <si>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</si>
  <si>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</si>
  <si>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</si>
  <si>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</si>
  <si>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</si>
  <si>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</si>
  <si>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</si>
  <si>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</si>
  <si>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</si>
  <si>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</si>
  <si>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</si>
  <si>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</si>
  <si>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</si>
  <si>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</si>
  <si>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</si>
  <si>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</si>
  <si>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</si>
  <si>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</si>
  <si>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</si>
  <si>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</si>
  <si>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</si>
  <si>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</si>
  <si>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</si>
  <si>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</si>
  <si>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</si>
  <si>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</si>
  <si>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</si>
  <si>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</si>
  <si>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</si>
  <si>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</si>
  <si>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</si>
  <si>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</si>
  <si>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</si>
  <si>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</si>
  <si>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</si>
  <si>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</si>
  <si>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</si>
  <si>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</si>
  <si>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</si>
  <si>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</si>
  <si>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</si>
  <si>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</si>
  <si>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</si>
  <si>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</si>
  <si>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</si>
  <si>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</si>
  <si>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</si>
  <si>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</si>
  <si>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</si>
  <si>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</si>
  <si>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</si>
  <si>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</si>
  <si>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</si>
  <si>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</si>
  <si>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</si>
  <si>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</si>
  <si>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</si>
  <si>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</si>
  <si>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</si>
  <si>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</si>
  <si>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</si>
  <si>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</si>
  <si>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</si>
  <si>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</si>
  <si>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</si>
  <si>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</si>
  <si>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</si>
  <si>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</si>
  <si>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</si>
  <si>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</si>
  <si>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</si>
  <si>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</si>
  <si>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</si>
  <si>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</si>
  <si>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</si>
  <si>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</si>
  <si>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</si>
  <si>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</si>
  <si>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</si>
  <si>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</si>
  <si>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</si>
  <si>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</si>
  <si>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</si>
  <si>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</si>
  <si>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</si>
  <si>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</si>
  <si>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</si>
  <si>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</si>
  <si>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</si>
  <si>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</si>
  <si>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</si>
  <si>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</si>
  <si>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</si>
  <si>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</si>
  <si>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</si>
  <si>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</si>
  <si>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</si>
  <si>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</si>
  <si>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</si>
  <si>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</si>
  <si>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</si>
  <si>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</si>
  <si>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</si>
  <si>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</si>
  <si>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</si>
  <si>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</si>
  <si>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</si>
  <si>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</si>
  <si>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</si>
  <si>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</si>
  <si>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</si>
  <si>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</si>
  <si>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</si>
  <si>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</si>
  <si>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</si>
  <si>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</si>
  <si>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</si>
  <si>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</si>
  <si>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</si>
  <si>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</si>
  <si>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</si>
  <si>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</si>
  <si>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</si>
  <si>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</si>
  <si>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</si>
  <si>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</si>
  <si>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</si>
  <si>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</si>
  <si>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</si>
  <si>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</si>
  <si>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</si>
  <si>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</si>
  <si>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</si>
  <si>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</si>
  <si>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</si>
  <si>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</si>
  <si>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</si>
  <si>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</si>
  <si>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</si>
  <si>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</si>
  <si>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</si>
  <si>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</si>
  <si>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</si>
  <si>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</si>
  <si>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</si>
  <si>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</si>
  <si>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</si>
  <si>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</si>
  <si>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</si>
  <si>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</si>
  <si>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</si>
  <si>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</si>
  <si>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</si>
  <si>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</si>
  <si>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</si>
  <si>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</si>
  <si>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</si>
  <si>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</si>
  <si>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</si>
  <si>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</si>
  <si>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</si>
  <si>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</si>
  <si>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</si>
  <si>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</si>
  <si>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</si>
  <si>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</si>
  <si>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</si>
  <si>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</si>
  <si>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</si>
  <si>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</si>
  <si>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</si>
  <si>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</si>
  <si>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</si>
  <si>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</si>
  <si>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</si>
  <si>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</si>
  <si>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</si>
  <si>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</si>
  <si>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</si>
  <si>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</si>
  <si>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</si>
  <si>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</si>
  <si>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</si>
  <si>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</si>
  <si>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</si>
  <si>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</si>
  <si>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</si>
  <si>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</si>
  <si>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</si>
  <si>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</si>
  <si>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</si>
  <si>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</si>
  <si>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</si>
  <si>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</si>
  <si>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</si>
  <si>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</si>
  <si>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</si>
  <si>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</si>
  <si>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</si>
  <si>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</si>
  <si>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</si>
  <si>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</si>
  <si>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</si>
  <si>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</si>
  <si>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</si>
  <si>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</si>
  <si>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</si>
  <si>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</si>
  <si>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</si>
  <si>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</si>
  <si>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</si>
  <si>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</si>
  <si>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</si>
  <si>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</si>
  <si>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</si>
  <si>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</si>
  <si>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</si>
  <si>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</si>
  <si>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</si>
  <si>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</si>
  <si>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</si>
  <si>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</si>
  <si>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</si>
  <si>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</si>
  <si>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</si>
  <si>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</si>
  <si>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</si>
  <si>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</si>
  <si>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</si>
  <si>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</si>
  <si>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</si>
  <si>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</si>
  <si>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</si>
  <si>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</si>
  <si>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</si>
  <si>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</si>
  <si>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</si>
  <si>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</si>
  <si>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</si>
  <si>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</si>
  <si>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</si>
  <si>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</si>
  <si>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</si>
  <si>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</si>
  <si>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</si>
  <si>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</si>
  <si>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</si>
  <si>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</si>
  <si>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</si>
  <si>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</si>
  <si>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</si>
  <si>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</si>
  <si>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</si>
  <si>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</si>
  <si>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</si>
  <si>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</si>
  <si>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</si>
  <si>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</si>
  <si>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</si>
  <si>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</si>
  <si>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</si>
  <si>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</si>
  <si>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</si>
  <si>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</si>
  <si>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</si>
  <si>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</si>
  <si>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</si>
  <si>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</si>
  <si>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</si>
  <si>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</si>
  <si>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</si>
  <si>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</si>
  <si>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</si>
  <si>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</si>
  <si>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</si>
  <si>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</si>
  <si>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</si>
  <si>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</si>
  <si>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</si>
  <si>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</si>
  <si>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</si>
  <si>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</si>
  <si>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</si>
  <si>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</si>
  <si>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</si>
  <si>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</si>
  <si>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</si>
  <si>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</si>
  <si>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</si>
  <si>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</si>
  <si>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</si>
  <si>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</si>
  <si>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</si>
  <si>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</si>
  <si>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</si>
  <si>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</si>
  <si>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</si>
  <si>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</si>
  <si>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</si>
  <si>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</si>
  <si>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</si>
  <si>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</si>
  <si>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</si>
  <si>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</si>
  <si>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</si>
  <si>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</si>
  <si>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</si>
  <si>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</si>
  <si>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</si>
  <si>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</si>
  <si>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</si>
  <si>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</si>
  <si>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</si>
  <si>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</si>
  <si>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</si>
  <si>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</si>
  <si>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</si>
  <si>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</si>
  <si>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</si>
  <si>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</si>
  <si>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</si>
  <si>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</si>
  <si>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</si>
  <si>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</si>
  <si>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</si>
  <si>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</si>
  <si>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</si>
  <si>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</si>
  <si>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</si>
  <si>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</si>
  <si>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</si>
  <si>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</si>
  <si>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</si>
  <si>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</si>
  <si>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</si>
  <si>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</si>
  <si>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</si>
  <si>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</si>
  <si>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</si>
  <si>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</si>
  <si>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</si>
  <si>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</si>
  <si>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</si>
  <si>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</si>
  <si>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</si>
  <si>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</si>
  <si>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</si>
  <si>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</si>
  <si>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</si>
  <si>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</si>
  <si>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</si>
  <si>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</si>
  <si>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</si>
  <si>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</si>
  <si>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</si>
  <si>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</si>
  <si>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</si>
  <si>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</si>
  <si>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</si>
  <si>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</si>
  <si>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</si>
  <si>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</si>
  <si>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</si>
  <si>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</si>
  <si>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</si>
  <si>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</si>
  <si>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</si>
  <si>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</si>
  <si>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</si>
  <si>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</si>
  <si>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</si>
  <si>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</si>
  <si>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</si>
  <si>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</si>
  <si>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</si>
  <si>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</si>
  <si>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</si>
  <si>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</si>
  <si>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</si>
  <si>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</si>
  <si>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</si>
  <si>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</si>
  <si>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</si>
  <si>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</si>
  <si>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</si>
  <si>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</si>
  <si>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</si>
  <si>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</si>
  <si>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</si>
  <si>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</si>
  <si>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</si>
  <si>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</si>
  <si>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</si>
  <si>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</si>
  <si>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</si>
  <si>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</si>
  <si>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</si>
  <si>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</si>
  <si>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</si>
  <si>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</si>
  <si>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</si>
  <si>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</si>
  <si>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</si>
  <si>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</si>
  <si>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</si>
  <si>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</si>
  <si>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</si>
  <si>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</si>
  <si>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</si>
  <si>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</si>
  <si>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</si>
  <si>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</si>
  <si>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</si>
  <si>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</si>
  <si>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</si>
  <si>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</si>
  <si>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</si>
  <si>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</si>
  <si>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</si>
  <si>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</si>
  <si>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</si>
  <si>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</si>
  <si>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</si>
  <si>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</si>
  <si>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</si>
  <si>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</si>
  <si>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</si>
  <si>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</si>
  <si>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</si>
  <si>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</si>
  <si>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</si>
  <si>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</si>
  <si>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</si>
  <si>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</si>
  <si>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</si>
  <si>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</si>
  <si>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</si>
  <si>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</si>
  <si>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</si>
  <si>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</si>
  <si>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</si>
  <si>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</si>
  <si>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</si>
  <si>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</si>
  <si>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</si>
  <si>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</si>
  <si>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</si>
  <si>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</si>
  <si>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</si>
  <si>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</si>
  <si>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</si>
  <si>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</si>
  <si>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</si>
  <si>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</si>
  <si>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</si>
  <si>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</si>
  <si>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</si>
  <si>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</si>
  <si>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</si>
  <si>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</si>
  <si>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</si>
  <si>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</si>
  <si>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</si>
  <si>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</si>
  <si>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</si>
  <si>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</si>
  <si>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</si>
  <si>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</si>
  <si>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</si>
  <si>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</si>
  <si>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</si>
  <si>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</si>
  <si>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</si>
  <si>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</si>
  <si>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</si>
  <si>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</si>
  <si>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</si>
  <si>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</si>
  <si>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</si>
  <si>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</si>
  <si>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</si>
  <si>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</si>
  <si>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</si>
  <si>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</si>
  <si>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</si>
  <si>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</si>
  <si>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</si>
  <si>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</si>
  <si>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</si>
  <si>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</si>
  <si>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</si>
  <si>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</si>
  <si>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</si>
  <si>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</si>
  <si>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</si>
  <si>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</si>
  <si>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</si>
  <si>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</si>
  <si>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</si>
  <si>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</si>
  <si>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</si>
  <si>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</si>
  <si>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</si>
  <si>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</si>
  <si>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</si>
  <si>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</si>
  <si>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</si>
  <si>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</si>
  <si>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</si>
  <si>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</si>
  <si>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</si>
  <si>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</si>
  <si>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</si>
  <si>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</si>
  <si>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</si>
  <si>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</si>
  <si>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</si>
  <si>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</si>
  <si>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</si>
  <si>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</si>
  <si>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</si>
  <si>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</si>
  <si>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</si>
  <si>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</si>
  <si>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</si>
  <si>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</si>
  <si>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</si>
  <si>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</si>
  <si>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</si>
  <si>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</si>
  <si>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</si>
  <si>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</si>
  <si>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</si>
  <si>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</si>
  <si>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</si>
  <si>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</si>
  <si>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</si>
  <si>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</si>
  <si>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</si>
  <si>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</si>
  <si>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</si>
  <si>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</si>
  <si>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</si>
  <si>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</si>
  <si>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</si>
  <si>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</si>
  <si>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</si>
  <si>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</si>
  <si>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</si>
  <si>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</si>
  <si>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</si>
  <si>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</si>
  <si>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</si>
  <si>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</si>
  <si>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</si>
  <si>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</si>
  <si>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</si>
  <si>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</si>
  <si>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</si>
  <si>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</si>
  <si>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</si>
  <si>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</si>
  <si>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</si>
  <si>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</si>
  <si>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</si>
  <si>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</si>
  <si>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</si>
  <si>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</si>
  <si>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</si>
  <si>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</si>
  <si>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</si>
  <si>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</si>
  <si>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</si>
  <si>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</si>
  <si>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</si>
  <si>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</si>
  <si>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</si>
  <si>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</si>
  <si>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</si>
  <si>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</si>
  <si>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</si>
  <si>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</si>
  <si>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</si>
  <si>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</si>
  <si>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</si>
  <si>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</si>
  <si>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</si>
  <si>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</si>
  <si>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</si>
  <si>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</si>
  <si>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</si>
  <si>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</si>
  <si>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</si>
  <si>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</si>
  <si>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</si>
  <si>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</si>
  <si>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</si>
  <si>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</si>
  <si>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</si>
  <si>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</si>
  <si>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</si>
  <si>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</si>
  <si>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</si>
  <si>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</si>
  <si>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</si>
  <si>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</si>
  <si>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</si>
  <si>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</si>
  <si>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</si>
  <si>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</si>
  <si>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</si>
  <si>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</si>
  <si>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</si>
  <si>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</si>
  <si>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</si>
  <si>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</si>
  <si>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</si>
  <si>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</si>
  <si>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</si>
  <si>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</si>
  <si>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</si>
  <si>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</si>
  <si>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</si>
  <si>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</si>
  <si>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</si>
  <si>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</si>
  <si>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</si>
  <si>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</si>
  <si>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</si>
  <si>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</si>
  <si>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</si>
  <si>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</si>
  <si>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</si>
  <si>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</si>
  <si>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</si>
  <si>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</si>
  <si>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</si>
  <si>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</si>
  <si>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</si>
  <si>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</si>
  <si>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</si>
  <si>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</si>
  <si>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</si>
  <si>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</si>
  <si>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</si>
  <si>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</si>
  <si>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</si>
  <si>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</si>
  <si>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</si>
  <si>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</si>
  <si>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</si>
  <si>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</si>
  <si>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</si>
  <si>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</si>
  <si>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</si>
  <si>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</si>
  <si>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</si>
  <si>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</si>
  <si>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</si>
  <si>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</si>
  <si>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</si>
  <si>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</si>
  <si>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</si>
  <si>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</si>
  <si>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</si>
  <si>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</si>
  <si>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</si>
  <si>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</si>
  <si>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</si>
  <si>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</si>
  <si>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</si>
  <si>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</si>
  <si>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</si>
  <si>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</si>
  <si>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</si>
  <si>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</si>
  <si>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</si>
  <si>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</si>
  <si>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</si>
  <si>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</si>
  <si>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</si>
  <si>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</si>
  <si>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</si>
  <si>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</si>
  <si>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</si>
  <si>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</si>
  <si>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</si>
  <si>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</si>
  <si>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</si>
  <si>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</si>
  <si>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</si>
  <si>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</si>
  <si>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</si>
  <si>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</si>
  <si>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</si>
  <si>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</si>
  <si>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</si>
  <si>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</si>
  <si>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</si>
  <si>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</si>
  <si>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</si>
  <si>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</si>
  <si>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</si>
  <si>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</si>
  <si>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</si>
  <si>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</si>
  <si>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</si>
  <si>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</si>
  <si>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</si>
  <si>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</si>
  <si>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</si>
  <si>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</si>
  <si>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</si>
  <si>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</si>
  <si>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</si>
  <si>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</si>
  <si>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</si>
  <si>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</si>
  <si>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</si>
  <si>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</si>
  <si>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</si>
  <si>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</si>
  <si>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</si>
  <si>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</si>
  <si>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</si>
  <si>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</si>
  <si>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</si>
  <si>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</si>
  <si>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</si>
  <si>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</si>
  <si>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</si>
  <si>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</si>
  <si>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</si>
  <si>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</si>
  <si>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</si>
  <si>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</si>
  <si>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</si>
  <si>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</si>
  <si>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</si>
  <si>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</si>
  <si>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</si>
  <si>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</si>
  <si>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</si>
  <si>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</si>
  <si>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</si>
  <si>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</si>
  <si>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</si>
  <si>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</si>
  <si>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</si>
  <si>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</si>
  <si>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</si>
  <si>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</si>
  <si>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</si>
  <si>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</si>
  <si>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</si>
  <si>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</si>
  <si>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</si>
  <si>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</si>
  <si>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</si>
  <si>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</si>
  <si>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</si>
  <si>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</si>
  <si>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</si>
  <si>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</si>
  <si>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</si>
  <si>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</si>
  <si>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</si>
  <si>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</si>
  <si>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</si>
  <si>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</si>
  <si>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</si>
  <si>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</si>
  <si>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</si>
  <si>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</si>
  <si>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</si>
  <si>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</si>
  <si>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</si>
  <si>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</si>
  <si>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</si>
  <si>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</si>
  <si>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</si>
  <si>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</si>
  <si>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</si>
  <si>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</si>
  <si>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</si>
  <si>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</si>
  <si>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</si>
  <si>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</si>
  <si>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</si>
  <si>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</si>
  <si>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</si>
  <si>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</si>
  <si>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</si>
  <si>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</si>
  <si>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</si>
  <si>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</si>
  <si>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</si>
  <si>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</si>
  <si>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</si>
  <si>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</si>
  <si>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</si>
  <si>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</si>
  <si>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</si>
  <si>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</si>
  <si>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</si>
  <si>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</si>
  <si>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</si>
  <si>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</si>
  <si>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</si>
  <si>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</si>
  <si>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</si>
  <si>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</si>
  <si>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</si>
  <si>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</si>
  <si>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</si>
  <si>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</si>
  <si>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</si>
  <si>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</si>
  <si>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</si>
  <si>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</si>
  <si>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</si>
  <si>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</si>
  <si>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</si>
  <si>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</si>
  <si>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</si>
  <si>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</si>
  <si>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</si>
  <si>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</si>
  <si>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</si>
  <si>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</si>
  <si>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</si>
  <si>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</si>
  <si>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</si>
  <si>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</si>
  <si>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</si>
  <si>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</si>
  <si>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</si>
  <si>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</si>
  <si>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</si>
  <si>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</si>
  <si>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</si>
  <si>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</si>
  <si>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</si>
  <si>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</si>
  <si>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</si>
  <si>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</si>
  <si>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</si>
  <si>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</si>
  <si>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</si>
  <si>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</si>
  <si>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</si>
  <si>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</si>
  <si>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</si>
  <si>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</si>
  <si>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</si>
  <si>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</si>
  <si>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</si>
  <si>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</si>
  <si>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</si>
  <si>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</si>
  <si>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</si>
  <si>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</si>
  <si>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</si>
  <si>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</si>
  <si>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</si>
  <si>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</si>
  <si>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</si>
  <si>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</si>
  <si>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</si>
  <si>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</si>
  <si>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</si>
  <si>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</si>
  <si>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</si>
  <si>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</si>
  <si>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</si>
  <si>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</si>
  <si>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</si>
  <si>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</si>
  <si>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</si>
  <si>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</si>
  <si>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</si>
  <si>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</si>
  <si>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</si>
  <si>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</si>
  <si>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</si>
  <si>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</si>
  <si>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</si>
  <si>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</si>
  <si>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</si>
  <si>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</si>
  <si>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</si>
  <si>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</si>
  <si>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</si>
  <si>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</si>
  <si>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</si>
  <si>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</si>
  <si>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</si>
  <si>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</si>
  <si>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</si>
  <si>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</si>
  <si>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</si>
  <si>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</si>
  <si>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</si>
  <si>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</si>
  <si>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</si>
  <si>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</si>
  <si>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</si>
  <si>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</si>
  <si>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</si>
  <si>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</si>
  <si>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</si>
  <si>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</si>
  <si>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</si>
  <si>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</si>
  <si>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</si>
  <si>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</si>
  <si>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</si>
  <si>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</si>
  <si>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</si>
  <si>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</si>
  <si>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</si>
  <si>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</si>
  <si>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</si>
  <si>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</si>
  <si>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</si>
  <si>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</si>
  <si>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</si>
  <si>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</si>
  <si>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</si>
  <si>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</si>
  <si>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</si>
  <si>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</si>
  <si>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</si>
  <si>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</si>
  <si>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</si>
  <si>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</si>
  <si>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</si>
  <si>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</si>
  <si>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</si>
  <si>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</si>
  <si>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</si>
  <si>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</si>
  <si>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</si>
  <si>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</si>
  <si>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</si>
  <si>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</si>
  <si>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</si>
  <si>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</si>
  <si>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</si>
  <si>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</si>
  <si>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</si>
  <si>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</si>
  <si>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</si>
  <si>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</si>
  <si>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</si>
  <si>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</si>
  <si>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</si>
  <si>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</si>
  <si>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</si>
  <si>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</si>
  <si>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</si>
  <si>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</si>
  <si>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</si>
  <si>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</si>
  <si>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</si>
  <si>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</si>
  <si>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</si>
  <si>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</si>
  <si>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</si>
  <si>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</si>
  <si>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</si>
  <si>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</si>
  <si>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</si>
  <si>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</si>
  <si>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</si>
  <si>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</si>
  <si>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</si>
  <si>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</si>
  <si>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</si>
  <si>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</si>
  <si>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</si>
  <si>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</si>
  <si>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</si>
  <si>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</si>
  <si>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</si>
  <si>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</si>
  <si>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</si>
  <si>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</si>
  <si>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</si>
  <si>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</si>
  <si>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</si>
  <si>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</si>
  <si>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</si>
  <si>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</si>
  <si>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</si>
  <si>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</si>
  <si>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</si>
  <si>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</si>
  <si>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</si>
  <si>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</si>
  <si>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</si>
  <si>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</si>
  <si>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</si>
  <si>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</si>
  <si>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</si>
  <si>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</si>
  <si>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</si>
  <si>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</si>
  <si>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</si>
  <si>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</si>
  <si>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</si>
  <si>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</si>
  <si>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</si>
  <si>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</si>
  <si>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</si>
  <si>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</si>
  <si>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</si>
  <si>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</si>
  <si>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</si>
  <si>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</si>
  <si>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</si>
  <si>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</si>
  <si>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</si>
  <si>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</si>
  <si>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</si>
  <si>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</si>
  <si>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</si>
  <si>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</si>
  <si>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</si>
  <si>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</si>
  <si>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</si>
  <si>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</si>
  <si>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</si>
  <si>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</si>
  <si>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</si>
  <si>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</si>
  <si>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</si>
  <si>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</si>
  <si>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</si>
  <si>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</si>
  <si>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</si>
  <si>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</si>
  <si>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</si>
  <si>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</si>
  <si>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</si>
  <si>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</si>
  <si>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</si>
  <si>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</si>
  <si>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</si>
  <si>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</si>
  <si>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</si>
  <si>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</si>
  <si>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</si>
  <si>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</si>
  <si>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</si>
  <si>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</si>
  <si>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</si>
  <si>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</si>
  <si>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</si>
  <si>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</si>
  <si>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</si>
  <si>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</si>
  <si>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</si>
  <si>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</si>
  <si>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</si>
  <si>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</si>
  <si>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</si>
  <si>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</si>
  <si>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</si>
  <si>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</si>
  <si>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</si>
  <si>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</si>
  <si>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</si>
  <si>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</si>
  <si>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</si>
  <si>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</si>
  <si>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</si>
  <si>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</si>
  <si>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</si>
  <si>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</si>
  <si>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</si>
  <si>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</si>
  <si>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</si>
  <si>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</si>
  <si>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</si>
  <si>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</si>
  <si>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</si>
  <si>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</si>
  <si>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</si>
  <si>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</si>
  <si>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</si>
  <si>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</si>
  <si>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</si>
  <si>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</si>
  <si>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</si>
  <si>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</si>
  <si>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</si>
  <si>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</si>
  <si>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</si>
  <si>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</si>
  <si>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</si>
  <si>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</si>
  <si>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</si>
  <si>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</si>
  <si>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</si>
  <si>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</si>
  <si>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</si>
  <si>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</si>
  <si>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</si>
  <si>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</si>
  <si>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</si>
  <si>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</si>
  <si>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</si>
  <si>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</si>
  <si>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</si>
  <si>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</si>
  <si>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</si>
  <si>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</si>
  <si>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</si>
  <si>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</si>
  <si>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</si>
  <si>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</si>
  <si>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</si>
  <si>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</si>
  <si>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</si>
  <si>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</si>
  <si>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</si>
  <si>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</si>
  <si>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</si>
  <si>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</si>
  <si>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</si>
  <si>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</si>
  <si>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</si>
  <si>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</si>
  <si>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</si>
  <si>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</si>
  <si>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</si>
  <si>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</si>
  <si>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</si>
  <si>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</si>
  <si>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</si>
  <si>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</si>
  <si>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</si>
  <si>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</si>
  <si>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</si>
  <si>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</si>
  <si>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</si>
  <si>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</si>
  <si>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</si>
  <si>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</si>
  <si>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</si>
  <si>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</si>
  <si>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</si>
  <si>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</si>
  <si>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</si>
  <si>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</si>
  <si>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</si>
  <si>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</si>
  <si>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</si>
  <si>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</si>
  <si>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</si>
  <si>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</si>
  <si>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</si>
  <si>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</si>
  <si>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</si>
  <si>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</si>
  <si>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</si>
  <si>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</si>
  <si>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</si>
  <si>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</si>
  <si>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</si>
  <si>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</si>
  <si>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</si>
  <si>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</si>
  <si>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</si>
  <si>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</si>
  <si>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</si>
  <si>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</si>
  <si>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</si>
  <si>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</si>
  <si>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</si>
  <si>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</si>
  <si>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</si>
  <si>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</si>
  <si>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</si>
  <si>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</si>
  <si>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</si>
  <si>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</si>
  <si>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</si>
  <si>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</si>
  <si>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</si>
  <si>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</si>
  <si>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</si>
  <si>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</si>
  <si>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</si>
  <si>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</si>
  <si>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</si>
  <si>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</si>
  <si>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</si>
  <si>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</si>
  <si>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</si>
  <si>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</si>
  <si>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</si>
  <si>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</si>
  <si>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</si>
  <si>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</si>
  <si>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</si>
  <si>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</si>
  <si>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</si>
  <si>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</si>
  <si>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</si>
  <si>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</si>
  <si>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</si>
  <si>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</si>
  <si>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</si>
  <si>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</si>
  <si>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</si>
  <si>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</si>
  <si>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</si>
  <si>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</si>
  <si>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</si>
  <si>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</si>
  <si>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</si>
  <si>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</si>
  <si>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</si>
  <si>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</si>
  <si>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</si>
  <si>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</si>
  <si>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</si>
  <si>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</si>
  <si>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</si>
  <si>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</si>
  <si>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</si>
  <si>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</si>
  <si>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</si>
  <si>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</si>
  <si>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</si>
  <si>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</si>
  <si>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</si>
  <si>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</si>
  <si>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</si>
  <si>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</si>
  <si>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</si>
  <si>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</si>
  <si>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</si>
  <si>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</si>
  <si>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</si>
  <si>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</si>
  <si>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</si>
  <si>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</si>
  <si>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</si>
  <si>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</si>
  <si>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</si>
  <si>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</si>
  <si>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</si>
  <si>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</si>
  <si>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</si>
  <si>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</si>
  <si>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</si>
  <si>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</si>
  <si>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</si>
  <si>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</si>
  <si>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</si>
  <si>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</si>
  <si>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</si>
  <si>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</si>
  <si>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</si>
  <si>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</si>
  <si>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</si>
  <si>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</si>
  <si>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</si>
  <si>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</si>
  <si>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</si>
  <si>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</si>
  <si>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</si>
  <si>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</si>
  <si>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</si>
  <si>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</si>
  <si>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</si>
  <si>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</si>
  <si>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</si>
  <si>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</si>
  <si>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</si>
  <si>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</si>
  <si>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</si>
  <si>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</si>
  <si>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</si>
  <si>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</si>
  <si>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</si>
  <si>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</si>
  <si>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</si>
  <si>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</si>
  <si>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</si>
  <si>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</si>
  <si>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</si>
  <si>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</si>
  <si>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</si>
  <si>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</si>
  <si>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</si>
  <si>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</si>
  <si>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</si>
  <si>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</si>
  <si>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</si>
  <si>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</si>
  <si>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</si>
  <si>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</si>
  <si>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</si>
  <si>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</si>
  <si>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</si>
  <si>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</si>
  <si>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</si>
  <si>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</si>
  <si>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</si>
  <si>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</si>
  <si>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</si>
  <si>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</si>
  <si>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</si>
  <si>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</si>
  <si>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</si>
  <si>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</si>
  <si>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</si>
  <si>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</si>
  <si>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</si>
  <si>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</si>
  <si>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</si>
  <si>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</si>
  <si>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</si>
  <si>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</si>
  <si>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</si>
  <si>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</si>
  <si>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</si>
  <si>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</si>
  <si>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</si>
  <si>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</si>
  <si>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</si>
  <si>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</si>
  <si>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</si>
  <si>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</si>
  <si>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</si>
  <si>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</si>
  <si>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</si>
  <si>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</si>
  <si>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</si>
  <si>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</si>
  <si>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</si>
  <si>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</si>
  <si>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</si>
  <si>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</si>
  <si>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</si>
  <si>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</si>
  <si>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</si>
  <si>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</si>
  <si>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</si>
  <si>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</si>
  <si>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</si>
  <si>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</si>
  <si>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</si>
  <si>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</si>
  <si>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</si>
  <si>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</si>
  <si>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</si>
  <si>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</si>
  <si>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</si>
  <si>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</si>
  <si>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</si>
  <si>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</si>
  <si>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</si>
  <si>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</si>
  <si>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</si>
  <si>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</si>
  <si>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</si>
  <si>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</si>
  <si>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</si>
  <si>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</si>
  <si>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</si>
  <si>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</si>
  <si>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</si>
  <si>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</si>
  <si>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</si>
  <si>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</si>
  <si>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</si>
  <si>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</si>
  <si>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</si>
  <si>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</si>
  <si>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</si>
  <si>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</si>
  <si>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</si>
  <si>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</si>
  <si>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</si>
  <si>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</si>
  <si>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</si>
  <si>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</si>
  <si>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</si>
  <si>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</si>
  <si>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</si>
  <si>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</si>
  <si>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</si>
  <si>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</si>
  <si>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</si>
  <si>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</si>
  <si>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</si>
  <si>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</si>
  <si>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</si>
  <si>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</si>
  <si>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</si>
  <si>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</si>
  <si>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</si>
  <si>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</si>
  <si>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</si>
  <si>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</si>
  <si>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</si>
  <si>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</si>
  <si>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</si>
  <si>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</si>
  <si>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</si>
  <si>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</si>
  <si>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</si>
  <si>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</si>
  <si>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</si>
  <si>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</si>
  <si>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</si>
  <si>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</si>
  <si>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</si>
  <si>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</si>
  <si>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</si>
  <si>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</si>
  <si>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</si>
  <si>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</si>
  <si>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</si>
  <si>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</si>
  <si>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</si>
  <si>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</si>
  <si>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</si>
  <si>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</si>
  <si>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</si>
  <si>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</si>
  <si>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</si>
  <si>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</si>
  <si>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</si>
  <si>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</si>
  <si>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</si>
  <si>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</si>
  <si>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</si>
  <si>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</si>
  <si>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</si>
  <si>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</si>
  <si>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</si>
  <si>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</si>
  <si>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</si>
  <si>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</si>
  <si>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</si>
  <si>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</si>
  <si>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</si>
  <si>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</si>
  <si>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</si>
  <si>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</si>
  <si>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</si>
  <si>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</si>
  <si>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</si>
  <si>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</si>
  <si>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</si>
  <si>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</si>
  <si>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</si>
  <si>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</si>
  <si>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</si>
  <si>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</si>
  <si>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</si>
  <si>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</si>
  <si>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</si>
  <si>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</si>
  <si>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</si>
  <si>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</si>
  <si>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</si>
  <si>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</si>
  <si>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</si>
  <si>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</si>
  <si>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</si>
  <si>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</si>
  <si>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</si>
  <si>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</si>
  <si>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</si>
  <si>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</si>
  <si>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</si>
  <si>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</si>
  <si>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</si>
  <si>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</si>
  <si>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</si>
  <si>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</si>
  <si>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</si>
  <si>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</si>
  <si>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</si>
  <si>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</si>
  <si>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</si>
  <si>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</si>
  <si>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</si>
  <si>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</si>
  <si>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</si>
  <si>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</si>
  <si>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</si>
  <si>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</si>
  <si>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</si>
  <si>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</si>
  <si>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</si>
  <si>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</si>
  <si>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</si>
  <si>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</si>
  <si>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</si>
  <si>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</si>
  <si>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</si>
  <si>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</si>
  <si>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</si>
  <si>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</si>
  <si>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</si>
  <si>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</si>
  <si>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</si>
  <si>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</si>
  <si>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</si>
  <si>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</si>
  <si>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</si>
  <si>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</si>
  <si>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</si>
  <si>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</si>
  <si>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</si>
  <si>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</si>
  <si>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</si>
  <si>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</si>
  <si>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</si>
  <si>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</si>
  <si>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</si>
  <si>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</si>
  <si>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</si>
  <si>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</si>
  <si>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</si>
  <si>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</si>
  <si>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</si>
  <si>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</si>
  <si>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</si>
  <si>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</si>
  <si>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</si>
  <si>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</si>
  <si>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</si>
  <si>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</si>
  <si>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</si>
  <si>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</si>
  <si>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</si>
  <si>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</si>
  <si>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</si>
  <si>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</si>
  <si>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</si>
  <si>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</si>
  <si>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</si>
  <si>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</si>
  <si>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</si>
  <si>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</si>
  <si>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</si>
  <si>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</si>
  <si>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</si>
  <si>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</si>
  <si>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</si>
  <si>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</si>
  <si>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</si>
  <si>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</si>
  <si>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</si>
  <si>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</si>
  <si>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</si>
  <si>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</si>
  <si>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</si>
  <si>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</si>
  <si>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</si>
  <si>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</si>
  <si>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</si>
  <si>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</si>
  <si>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</si>
  <si>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</si>
  <si>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</si>
  <si>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</si>
  <si>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</si>
  <si>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</si>
  <si>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</si>
  <si>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</si>
  <si>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</si>
  <si>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</si>
  <si>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</si>
  <si>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</si>
  <si>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</si>
  <si>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</si>
  <si>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</si>
  <si>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</si>
  <si>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</si>
  <si>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</si>
  <si>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</si>
  <si>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</si>
  <si>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</si>
  <si>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</si>
  <si>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</si>
  <si>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</si>
  <si>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</si>
  <si>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</si>
  <si>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</si>
  <si>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</si>
  <si>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</si>
  <si>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</si>
  <si>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</si>
  <si>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</si>
  <si>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</si>
  <si>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</si>
  <si>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</si>
  <si>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</si>
  <si>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</si>
  <si>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</si>
  <si>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</si>
  <si>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</si>
  <si>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</si>
  <si>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</si>
  <si>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</si>
  <si>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</si>
  <si>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</si>
  <si>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</si>
  <si>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</si>
  <si>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</si>
  <si>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</si>
  <si>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</si>
  <si>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</si>
  <si>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</si>
  <si>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</si>
  <si>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</si>
  <si>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</si>
  <si>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</si>
  <si>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</si>
  <si>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</si>
  <si>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</si>
  <si>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</si>
  <si>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</si>
  <si>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</si>
  <si>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</si>
  <si>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</si>
  <si>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</si>
  <si>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</si>
  <si>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</si>
  <si>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</si>
  <si>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</si>
  <si>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</si>
  <si>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</si>
  <si>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</si>
  <si>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</si>
  <si>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</si>
  <si>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</si>
  <si>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</si>
  <si>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</si>
  <si>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</si>
  <si>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</si>
  <si>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</si>
  <si>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</si>
  <si>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</si>
  <si>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</si>
  <si>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</si>
  <si>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</si>
  <si>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</si>
  <si>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</si>
  <si>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</si>
  <si>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</si>
  <si>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</si>
  <si>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</si>
  <si>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</si>
  <si>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</si>
  <si>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</si>
  <si>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</si>
  <si>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</si>
  <si>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</si>
  <si>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</si>
  <si>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</si>
  <si>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</si>
  <si>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</si>
  <si>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</si>
  <si>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</si>
  <si>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</si>
  <si>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</si>
  <si>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</si>
  <si>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</si>
  <si>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</si>
  <si>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</si>
  <si>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</si>
  <si>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</si>
  <si>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</si>
  <si>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</si>
  <si>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</si>
  <si>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</si>
  <si>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</si>
  <si>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</si>
  <si>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</si>
  <si>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</si>
  <si>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</si>
  <si>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</si>
  <si>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</si>
  <si>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</si>
  <si>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</si>
  <si>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</si>
  <si>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</si>
  <si>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</si>
  <si>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</si>
  <si>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</si>
  <si>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</si>
  <si>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</si>
  <si>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</si>
  <si>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</si>
  <si>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</si>
  <si>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</si>
  <si>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</si>
  <si>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</si>
  <si>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</si>
  <si>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</si>
  <si>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</si>
  <si>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</si>
  <si>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</si>
  <si>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</si>
  <si>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</si>
  <si>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</si>
  <si>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</si>
  <si>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</si>
  <si>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</si>
  <si>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</si>
  <si>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</si>
  <si>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</si>
  <si>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</si>
  <si>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</si>
  <si>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</si>
  <si>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</si>
  <si>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</si>
  <si>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</si>
  <si>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</si>
  <si>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</si>
  <si>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</si>
  <si>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</si>
  <si>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</si>
  <si>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</si>
  <si>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</si>
  <si>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</si>
  <si>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</si>
  <si>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</si>
  <si>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</si>
  <si>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</si>
  <si>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</si>
  <si>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</si>
  <si>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</si>
  <si>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</si>
  <si>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</si>
  <si>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</si>
  <si>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</si>
  <si>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</si>
  <si>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</si>
  <si>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</si>
  <si>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</si>
  <si>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</si>
  <si>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</si>
  <si>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</si>
  <si>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</si>
  <si>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</si>
  <si>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</si>
  <si>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</si>
  <si>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</si>
  <si>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</si>
  <si>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</si>
  <si>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</si>
  <si>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</si>
  <si>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</si>
  <si>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</si>
  <si>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</si>
  <si>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</si>
  <si>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</si>
  <si>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</si>
  <si>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</si>
  <si>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</si>
  <si>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</si>
  <si>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</si>
  <si>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</si>
  <si>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</si>
  <si>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</si>
  <si>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</si>
  <si>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</si>
  <si>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</si>
  <si>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</si>
  <si>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</si>
  <si>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</si>
  <si>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</si>
  <si>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</si>
  <si>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</si>
  <si>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</si>
  <si>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</si>
  <si>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</si>
  <si>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</si>
  <si>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</si>
  <si>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</si>
  <si>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</si>
  <si>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</si>
  <si>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</si>
  <si>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</si>
  <si>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</si>
  <si>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</si>
  <si>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</si>
  <si>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</si>
  <si>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</si>
  <si>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</si>
  <si>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</si>
  <si>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</si>
  <si>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</si>
  <si>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</si>
  <si>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</si>
  <si>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</si>
  <si>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</si>
  <si>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</si>
  <si>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</si>
  <si>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</si>
  <si>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</si>
  <si>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</si>
  <si>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</si>
  <si>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</si>
  <si>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</si>
  <si>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</si>
  <si>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</si>
  <si>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</si>
  <si>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</si>
  <si>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</si>
  <si>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</si>
  <si>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</si>
  <si>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</si>
  <si>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</si>
  <si>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</si>
  <si>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</si>
  <si>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</si>
  <si>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</si>
  <si>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</si>
  <si>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</si>
  <si>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</si>
  <si>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</si>
  <si>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</si>
  <si>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</si>
  <si>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</si>
  <si>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</si>
  <si>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</si>
  <si>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</si>
  <si>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</si>
  <si>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</si>
  <si>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</si>
  <si>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</si>
  <si>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</si>
  <si>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</si>
  <si>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</si>
  <si>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</si>
  <si>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</si>
  <si>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</si>
  <si>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</si>
  <si>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</si>
  <si>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</si>
  <si>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</si>
  <si>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</si>
  <si>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</si>
  <si>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</si>
  <si>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</si>
  <si>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</si>
  <si>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</si>
  <si>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</si>
  <si>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</si>
  <si>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</si>
  <si>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</si>
  <si>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</si>
  <si>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</si>
  <si>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</si>
  <si>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</si>
  <si>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</si>
  <si>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</si>
  <si>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</si>
  <si>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</si>
  <si>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</si>
  <si>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</si>
  <si>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</si>
  <si>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</si>
  <si>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</si>
  <si>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</si>
  <si>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</si>
  <si>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</si>
  <si>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</si>
  <si>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</si>
  <si>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</si>
  <si>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</si>
  <si>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</si>
  <si>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</si>
  <si>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</si>
  <si>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</si>
  <si>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</si>
  <si>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</si>
  <si>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</si>
  <si>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</si>
  <si>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</si>
  <si>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</si>
  <si>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</si>
  <si>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</si>
  <si>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</si>
  <si>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</si>
  <si>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</si>
  <si>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</si>
  <si>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</si>
  <si>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</si>
  <si>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</si>
  <si>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</si>
  <si>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</si>
  <si>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</si>
  <si>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</si>
  <si>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</si>
  <si>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</si>
  <si>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</si>
  <si>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</si>
  <si>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</si>
  <si>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</si>
  <si>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</si>
  <si>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</si>
  <si>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</si>
  <si>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</si>
  <si>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</si>
  <si>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</si>
  <si>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</si>
  <si>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</si>
  <si>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</si>
  <si>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</si>
  <si>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</si>
  <si>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</si>
  <si>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</si>
  <si>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</si>
  <si>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</si>
  <si>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</si>
  <si>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</si>
  <si>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</si>
  <si>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</si>
  <si>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</si>
  <si>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</si>
  <si>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</si>
  <si>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</si>
  <si>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</si>
  <si>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</si>
  <si>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</si>
  <si>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</si>
  <si>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</si>
  <si>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</si>
  <si>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</si>
  <si>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</si>
  <si>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</si>
  <si>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</si>
  <si>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</si>
  <si>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</si>
  <si>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</si>
  <si>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</si>
  <si>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</si>
  <si>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</si>
  <si>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</si>
  <si>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</si>
  <si>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</si>
  <si>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</si>
  <si>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</si>
  <si>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</si>
  <si>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</si>
  <si>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</si>
  <si>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</si>
  <si>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</si>
  <si>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</si>
  <si>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</si>
  <si>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</si>
  <si>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</si>
  <si>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</si>
  <si>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</si>
  <si>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</si>
  <si>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</si>
  <si>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</si>
  <si>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</si>
  <si>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</si>
  <si>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</si>
  <si>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</si>
  <si>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</si>
  <si>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</si>
  <si>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</si>
  <si>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</si>
  <si>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</si>
  <si>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</si>
  <si>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</si>
  <si>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</si>
  <si>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</si>
  <si>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</si>
  <si>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</si>
  <si>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</si>
  <si>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</si>
  <si>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</si>
  <si>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</si>
  <si>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</si>
  <si>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</si>
  <si>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</si>
  <si>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</si>
  <si>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</si>
  <si>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</si>
  <si>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</si>
  <si>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</si>
  <si>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</si>
  <si>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</si>
  <si>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</si>
  <si>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</si>
  <si>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</si>
  <si>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</si>
  <si>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</si>
  <si>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</si>
  <si>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</si>
  <si>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</si>
  <si>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</si>
  <si>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</si>
  <si>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</si>
  <si>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</si>
  <si>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</si>
  <si>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</si>
  <si>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</si>
  <si>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</si>
  <si>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</si>
  <si>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</si>
  <si>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</si>
  <si>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</si>
  <si>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</si>
  <si>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</si>
  <si>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</si>
  <si>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</si>
  <si>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</si>
  <si>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</si>
  <si>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</si>
  <si>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</si>
  <si>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</si>
  <si>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</si>
  <si>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</si>
  <si>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</si>
  <si>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</si>
  <si>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</si>
  <si>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</si>
  <si>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</si>
  <si>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</si>
  <si>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</si>
  <si>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</si>
  <si>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</si>
  <si>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</si>
  <si>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</si>
  <si>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</si>
  <si>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</si>
  <si>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</si>
  <si>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</si>
  <si>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</si>
  <si>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</si>
  <si>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</si>
  <si>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</si>
  <si>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</si>
  <si>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</si>
  <si>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</si>
  <si>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</si>
  <si>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</si>
  <si>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</si>
  <si>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</si>
  <si>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</si>
  <si>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</si>
  <si>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</si>
  <si>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</si>
  <si>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</si>
  <si>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</si>
  <si>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</si>
  <si>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</si>
  <si>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</si>
  <si>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</si>
  <si>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</si>
  <si>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</si>
  <si>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</si>
  <si>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</si>
  <si>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</si>
  <si>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</si>
  <si>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</si>
  <si>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</si>
  <si>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</si>
  <si>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</si>
  <si>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</si>
  <si>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</si>
  <si>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</si>
  <si>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</si>
  <si>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</si>
  <si>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</si>
  <si>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</si>
  <si>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</si>
  <si>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</si>
  <si>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</si>
  <si>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</si>
  <si>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</si>
  <si>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</si>
  <si>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</si>
  <si>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</si>
  <si>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</si>
  <si>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</si>
  <si>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</si>
  <si>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</si>
  <si>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</si>
  <si>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</si>
  <si>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</si>
  <si>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</si>
  <si>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</si>
  <si>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</si>
  <si>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</si>
  <si>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</si>
  <si>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</si>
  <si>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</si>
  <si>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</si>
  <si>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</si>
  <si>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</si>
  <si>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</si>
  <si>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</si>
  <si>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</si>
  <si>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</si>
  <si>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</si>
  <si>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</si>
  <si>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</si>
  <si>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</si>
  <si>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</si>
  <si>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</si>
  <si>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</si>
  <si>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</si>
  <si>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</si>
  <si>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</si>
  <si>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</si>
  <si>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</si>
  <si>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</si>
  <si>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</si>
  <si>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</si>
  <si>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</si>
  <si>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</si>
  <si>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</si>
  <si>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</si>
  <si>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</si>
  <si>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</si>
  <si>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</si>
  <si>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</si>
  <si>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</si>
  <si>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</si>
  <si>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</si>
  <si>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</si>
  <si>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</si>
  <si>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</si>
  <si>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</si>
  <si>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</si>
  <si>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</si>
  <si>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</si>
  <si>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</si>
  <si>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</si>
  <si>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</si>
  <si>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</si>
  <si>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</si>
  <si>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</si>
  <si>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</si>
  <si>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</si>
  <si>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</si>
  <si>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</si>
  <si>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</si>
  <si>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</si>
  <si>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</si>
  <si>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</si>
  <si>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</si>
  <si>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</si>
  <si>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</si>
  <si>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</si>
  <si>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</si>
  <si>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</si>
  <si>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</si>
  <si>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</si>
  <si>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</si>
  <si>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</si>
  <si>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</si>
  <si>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</si>
  <si>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</si>
  <si>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</si>
  <si>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</si>
  <si>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</si>
  <si>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</si>
  <si>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</si>
  <si>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</si>
  <si>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</si>
  <si>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</si>
  <si>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</si>
  <si>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</si>
  <si>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</si>
  <si>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</si>
  <si>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</si>
  <si>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</si>
  <si>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</si>
  <si>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</si>
  <si>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</si>
  <si>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</si>
  <si>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</si>
  <si>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</si>
  <si>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</si>
  <si>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</si>
  <si>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</si>
  <si>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</si>
  <si>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</si>
  <si>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</si>
  <si>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</si>
  <si>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</si>
  <si>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</si>
  <si>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</si>
  <si>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</si>
  <si>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</si>
  <si>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</si>
  <si>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</si>
  <si>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</si>
  <si>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</si>
  <si>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</si>
  <si>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</si>
  <si>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</si>
  <si>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</si>
  <si>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</si>
  <si>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</si>
  <si>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</si>
  <si>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</si>
  <si>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</si>
  <si>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</si>
  <si>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</si>
  <si>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</si>
  <si>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</si>
  <si>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</si>
  <si>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</si>
  <si>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</si>
  <si>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</si>
  <si>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</si>
  <si>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</si>
  <si>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</si>
  <si>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</si>
  <si>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</si>
  <si>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</si>
  <si>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</si>
  <si>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</si>
  <si>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</si>
  <si>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</si>
  <si>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</si>
  <si>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</si>
  <si>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</si>
  <si>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</si>
  <si>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</si>
  <si>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</si>
  <si>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</si>
  <si>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</si>
  <si>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</si>
  <si>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</si>
  <si>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</si>
  <si>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</si>
  <si>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</si>
  <si>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</si>
  <si>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</si>
  <si>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</si>
  <si>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</si>
  <si>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</si>
  <si>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</si>
  <si>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</si>
  <si>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</si>
  <si>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</si>
  <si>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</si>
  <si>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</si>
  <si>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</si>
  <si>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</si>
  <si>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</si>
  <si>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</si>
  <si>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</si>
  <si>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</si>
  <si>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</si>
  <si>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</si>
  <si>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</si>
  <si>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</si>
  <si>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</si>
  <si>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</si>
  <si>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</si>
  <si>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</si>
  <si>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</si>
  <si>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</si>
  <si>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</si>
  <si>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</si>
  <si>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</si>
  <si>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</si>
  <si>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</si>
  <si>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</si>
  <si>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</si>
  <si>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</si>
  <si>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</si>
  <si>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</si>
  <si>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</si>
  <si>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</si>
  <si>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</si>
  <si>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</si>
  <si>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</si>
  <si>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</si>
  <si>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</si>
  <si>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</si>
  <si>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</si>
  <si>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</si>
  <si>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</si>
  <si>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</si>
  <si>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</si>
  <si>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</si>
  <si>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</si>
  <si>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</si>
  <si>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</si>
  <si>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</si>
  <si>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</si>
  <si>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</si>
  <si>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</si>
  <si>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</si>
  <si>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</si>
  <si>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</si>
  <si>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</si>
  <si>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</si>
  <si>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</si>
  <si>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</si>
  <si>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</si>
  <si>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</si>
  <si>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</si>
  <si>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</si>
  <si>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</si>
  <si>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</si>
  <si>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</si>
  <si>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</si>
  <si>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</si>
  <si>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</si>
  <si>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</si>
  <si>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</si>
  <si>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</si>
  <si>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</si>
  <si>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</si>
  <si>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</si>
  <si>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</si>
  <si>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</si>
  <si>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</si>
  <si>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</si>
  <si>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</si>
  <si>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</si>
  <si>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</si>
  <si>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</si>
  <si>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</si>
  <si>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</si>
  <si>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</si>
  <si>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</si>
  <si>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</si>
  <si>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</si>
  <si>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</si>
  <si>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</si>
  <si>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</si>
  <si>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</si>
  <si>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</si>
  <si>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</si>
  <si>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</si>
  <si>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</si>
  <si>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</si>
  <si>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</si>
  <si>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</si>
  <si>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</si>
  <si>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</si>
  <si>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</si>
  <si>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</si>
  <si>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</si>
  <si>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</si>
  <si>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</si>
  <si>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</si>
  <si>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</si>
  <si>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</si>
  <si>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</si>
  <si>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</si>
  <si>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</si>
  <si>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</si>
  <si>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</si>
  <si>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</si>
  <si>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</si>
  <si>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</si>
  <si>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</si>
  <si>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</si>
  <si>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</si>
  <si>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</si>
  <si>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</si>
  <si>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</si>
  <si>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</si>
  <si>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</si>
  <si>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</si>
  <si>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</si>
  <si>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</si>
  <si>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</si>
  <si>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</si>
  <si>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</si>
  <si>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</si>
  <si>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</si>
  <si>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</si>
  <si>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</si>
  <si>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</si>
  <si>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</si>
  <si>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</si>
  <si>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</si>
  <si>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</si>
  <si>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</si>
  <si>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</si>
  <si>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</si>
  <si>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</si>
  <si>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</si>
  <si>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</si>
  <si>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</si>
  <si>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</si>
  <si>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</si>
  <si>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</si>
  <si>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</si>
  <si>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</si>
  <si>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</si>
  <si>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</si>
  <si>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</si>
  <si>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</si>
  <si>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</si>
  <si>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</si>
  <si>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</si>
  <si>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</si>
  <si>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</si>
  <si>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</si>
  <si>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</si>
  <si>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</si>
  <si>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</si>
  <si>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</si>
  <si>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</si>
  <si>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</si>
  <si>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</si>
  <si>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</si>
  <si>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</si>
  <si>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</si>
  <si>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</si>
  <si>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</si>
  <si>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</si>
  <si>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</si>
  <si>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</si>
  <si>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</si>
  <si>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</si>
  <si>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</si>
  <si>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</si>
  <si>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</si>
  <si>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</si>
  <si>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</si>
  <si>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</si>
  <si>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</si>
  <si>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</si>
  <si>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</si>
  <si>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</si>
  <si>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</si>
  <si>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</si>
  <si>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</si>
  <si>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</si>
  <si>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</si>
  <si>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</si>
  <si>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</si>
  <si>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</si>
  <si>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</si>
  <si>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</si>
  <si>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</si>
  <si>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</si>
  <si>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</si>
  <si>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</si>
  <si>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</si>
  <si>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</si>
  <si>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</si>
  <si>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</si>
  <si>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</si>
  <si>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</si>
  <si>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</si>
  <si>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</si>
  <si>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</si>
  <si>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</si>
  <si>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</si>
  <si>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</si>
  <si>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</si>
  <si>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</si>
  <si>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</si>
  <si>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</si>
  <si>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</si>
  <si>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</si>
  <si>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</si>
  <si>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</si>
  <si>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</si>
  <si>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</si>
  <si>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</si>
  <si>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</si>
  <si>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</si>
  <si>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</si>
  <si>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</si>
  <si>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</si>
  <si>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</si>
  <si>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</si>
  <si>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</si>
  <si>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</si>
  <si>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</si>
  <si>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</si>
  <si>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</si>
  <si>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</si>
  <si>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</si>
  <si>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</si>
  <si>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</si>
  <si>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</si>
  <si>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</si>
  <si>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</si>
  <si>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</si>
  <si>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</si>
  <si>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</si>
  <si>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</si>
  <si>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</si>
  <si>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</si>
  <si>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</si>
  <si>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</si>
  <si>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</si>
  <si>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</si>
  <si>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</si>
  <si>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</si>
  <si>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</si>
  <si>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</si>
  <si>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</si>
  <si>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</si>
  <si>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</si>
  <si>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</si>
  <si>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</si>
  <si>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</si>
  <si>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</si>
  <si>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</si>
  <si>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</si>
  <si>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</si>
  <si>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</si>
  <si>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</si>
  <si>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</si>
  <si>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</si>
  <si>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</si>
  <si>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</si>
  <si>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</si>
  <si>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</si>
  <si>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</si>
  <si>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</si>
  <si>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</si>
  <si>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</si>
  <si>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</si>
  <si>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</si>
  <si>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</si>
  <si>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</si>
  <si>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</si>
  <si>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</si>
  <si>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</si>
  <si>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</si>
  <si>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</si>
  <si>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</si>
  <si>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</si>
  <si>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</si>
  <si>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</si>
  <si>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</si>
  <si>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</si>
  <si>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</si>
  <si>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</si>
  <si>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</si>
  <si>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</si>
  <si>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</si>
  <si>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</si>
  <si>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</si>
  <si>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</si>
  <si>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</si>
  <si>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</si>
  <si>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</si>
  <si>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</si>
  <si>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</si>
  <si>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</si>
  <si>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</si>
  <si>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</si>
  <si>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</si>
  <si>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</si>
  <si>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</si>
  <si>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</si>
  <si>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</si>
  <si>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</si>
  <si>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</si>
  <si>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</si>
  <si>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</si>
  <si>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</si>
  <si>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</si>
  <si>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</si>
  <si>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</si>
  <si>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</si>
  <si>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</si>
  <si>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</si>
  <si>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</si>
  <si>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</si>
  <si>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</si>
  <si>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</si>
  <si>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</si>
  <si>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</si>
  <si>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</si>
  <si>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</si>
  <si>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</si>
  <si>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</si>
  <si>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</si>
  <si>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</si>
  <si>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</si>
  <si>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</si>
  <si>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</si>
  <si>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</si>
  <si>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</si>
  <si>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</si>
  <si>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</si>
  <si>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</si>
  <si>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</si>
  <si>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</si>
  <si>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</si>
  <si>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</si>
  <si>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</si>
  <si>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</si>
  <si>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</si>
  <si>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</si>
  <si>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</si>
  <si>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</si>
  <si>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</si>
  <si>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</si>
  <si>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</si>
  <si>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</si>
  <si>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</si>
  <si>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</si>
  <si>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</si>
  <si>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</si>
  <si>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</si>
  <si>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</si>
  <si>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</si>
  <si>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</si>
  <si>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</si>
  <si>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</si>
  <si>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</si>
  <si>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</si>
  <si>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</si>
  <si>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</si>
  <si>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</si>
  <si>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</si>
  <si>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</si>
  <si>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</si>
  <si>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</si>
  <si>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</si>
  <si>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</si>
  <si>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</si>
  <si>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</si>
  <si>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</si>
  <si>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</si>
  <si>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</si>
  <si>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</si>
  <si>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</si>
  <si>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</si>
  <si>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</si>
  <si>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</si>
  <si>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</si>
  <si>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</si>
  <si>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</si>
  <si>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</si>
  <si>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</si>
  <si>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</si>
  <si>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</si>
  <si>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</si>
  <si>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</si>
  <si>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</si>
  <si>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</si>
  <si>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</si>
  <si>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</si>
  <si>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</si>
  <si>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</si>
  <si>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</si>
  <si>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</si>
  <si>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</si>
  <si>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</si>
  <si>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</si>
  <si>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</si>
  <si>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</si>
  <si>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</si>
  <si>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</si>
  <si>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</si>
  <si>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</si>
  <si>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</si>
  <si>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</si>
  <si>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</si>
  <si>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</si>
  <si>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</si>
  <si>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</si>
  <si>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</si>
  <si>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</si>
  <si>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</si>
  <si>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</si>
  <si>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</si>
  <si>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</si>
  <si>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</si>
  <si>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</si>
  <si>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</si>
  <si>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</si>
  <si>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</si>
  <si>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</si>
  <si>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</si>
  <si>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</si>
  <si>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</si>
  <si>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</si>
  <si>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</si>
  <si>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</si>
  <si>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</si>
  <si>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</si>
  <si>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</si>
  <si>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</si>
  <si>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</si>
  <si>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</si>
  <si>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</si>
  <si>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</si>
  <si>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</si>
  <si>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</si>
  <si>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</si>
  <si>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</si>
  <si>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</si>
  <si>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</si>
  <si>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</si>
  <si>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</si>
  <si>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</si>
  <si>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</si>
  <si>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</si>
  <si>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</si>
  <si>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</si>
  <si>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</si>
  <si>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</si>
  <si>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</si>
  <si>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</si>
  <si>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</si>
  <si>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</si>
  <si>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</si>
  <si>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</si>
  <si>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</si>
  <si>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</si>
  <si>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</si>
  <si>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</si>
  <si>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</si>
  <si>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</si>
  <si>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</si>
  <si>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</si>
  <si>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</si>
  <si>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</si>
  <si>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</si>
  <si>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</si>
  <si>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</si>
  <si>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</si>
  <si>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</si>
  <si>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</si>
  <si>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</si>
  <si>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</si>
  <si>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</si>
  <si>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</si>
  <si>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</si>
  <si>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</si>
  <si>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</si>
  <si>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</si>
  <si>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</si>
  <si>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</si>
  <si>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</si>
  <si>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</si>
  <si>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</si>
  <si>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</si>
  <si>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</si>
  <si>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</si>
  <si>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</si>
  <si>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</si>
  <si>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</si>
  <si>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</si>
  <si>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</si>
  <si>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</si>
  <si>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</si>
  <si>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</si>
  <si>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</si>
  <si>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</si>
  <si>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</si>
  <si>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</si>
  <si>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</si>
  <si>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</si>
  <si>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</si>
  <si>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</si>
  <si>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</si>
  <si>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</si>
  <si>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</si>
  <si>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</si>
  <si>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</si>
  <si>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</si>
  <si>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</si>
  <si>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</si>
  <si>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</si>
  <si>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</si>
  <si>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</si>
  <si>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</si>
  <si>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</si>
  <si>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</si>
  <si>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</si>
  <si>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</si>
  <si>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</si>
  <si>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</si>
  <si>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</si>
  <si>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</si>
  <si>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</si>
  <si>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</si>
  <si>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</si>
  <si>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</si>
  <si>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</si>
  <si>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</si>
  <si>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</si>
  <si>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</si>
  <si>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</si>
  <si>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</si>
  <si>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</si>
  <si>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</si>
  <si>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</si>
  <si>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</si>
  <si>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</si>
  <si>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</si>
  <si>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</si>
  <si>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</si>
  <si>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</si>
  <si>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</si>
  <si>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</si>
  <si>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</si>
  <si>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</si>
  <si>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</si>
  <si>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</si>
  <si>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</si>
  <si>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</si>
  <si>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</si>
  <si>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</si>
  <si>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</si>
  <si>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</si>
  <si>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</si>
  <si>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</si>
  <si>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</si>
  <si>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</si>
  <si>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</si>
  <si>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</si>
  <si>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</si>
  <si>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</si>
  <si>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</si>
  <si>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</si>
  <si>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</si>
  <si>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</si>
  <si>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</si>
  <si>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</si>
  <si>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</si>
  <si>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</si>
  <si>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</si>
  <si>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</si>
  <si>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</si>
  <si>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</si>
  <si>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</si>
  <si>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</si>
  <si>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</si>
  <si>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</si>
  <si>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</si>
  <si>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</si>
  <si>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</si>
  <si>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</si>
  <si>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</si>
  <si>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</si>
  <si>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</si>
  <si>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</si>
  <si>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</si>
  <si>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</si>
  <si>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</si>
  <si>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</si>
  <si>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</si>
  <si>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</si>
  <si>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</si>
  <si>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</si>
  <si>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</si>
  <si>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</si>
  <si>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</si>
  <si>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</si>
  <si>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</si>
  <si>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</si>
  <si>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</si>
  <si>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</si>
  <si>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</si>
  <si>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</si>
  <si>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</si>
  <si>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</si>
  <si>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</si>
  <si>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</si>
  <si>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</si>
  <si>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</si>
  <si>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</si>
  <si>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</si>
  <si>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</si>
  <si>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</si>
  <si>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</si>
  <si>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</si>
  <si>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</si>
  <si>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</si>
  <si>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</si>
  <si>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</si>
  <si>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</si>
  <si>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</si>
  <si>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</si>
  <si>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</si>
  <si>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</si>
  <si>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</si>
  <si>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</si>
  <si>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</si>
  <si>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</si>
  <si>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</si>
  <si>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</si>
  <si>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</si>
  <si>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</si>
  <si>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</si>
  <si>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</si>
  <si>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</si>
  <si>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</si>
  <si>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</si>
  <si>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</si>
  <si>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</si>
  <si>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</si>
  <si>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</si>
  <si>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</si>
  <si>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</si>
  <si>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</si>
  <si>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</si>
  <si>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</si>
  <si>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</si>
  <si>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</si>
  <si>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</si>
  <si>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</si>
  <si>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</si>
  <si>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</si>
  <si>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</si>
  <si>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</si>
  <si>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</si>
  <si>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</si>
  <si>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</si>
  <si>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</si>
  <si>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</si>
  <si>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</si>
  <si>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</si>
  <si>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</si>
  <si>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</si>
  <si>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</si>
  <si>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</si>
  <si>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</si>
  <si>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</si>
  <si>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</si>
  <si>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</si>
  <si>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</si>
  <si>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</si>
  <si>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</si>
  <si>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</si>
  <si>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</si>
  <si>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</si>
  <si>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</si>
  <si>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</si>
  <si>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</si>
  <si>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</si>
  <si>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</si>
  <si>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</si>
  <si>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</si>
  <si>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</si>
  <si>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</si>
  <si>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</si>
  <si>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</si>
  <si>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</si>
  <si>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</si>
  <si>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</si>
  <si>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</si>
  <si>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</si>
  <si>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</si>
  <si>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</si>
  <si>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</si>
  <si>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</si>
  <si>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</si>
  <si>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</si>
  <si>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</si>
  <si>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</si>
  <si>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</si>
  <si>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</si>
  <si>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</si>
  <si>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</si>
  <si>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</si>
  <si>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</si>
  <si>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</si>
  <si>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</si>
  <si>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</si>
  <si>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</si>
  <si>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</si>
  <si>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</si>
  <si>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</si>
  <si>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</si>
  <si>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</si>
  <si>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</si>
  <si>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</si>
  <si>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</si>
  <si>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</si>
  <si>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</si>
  <si>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</si>
  <si>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</si>
  <si>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</si>
  <si>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</si>
  <si>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</si>
  <si>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</si>
  <si>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</si>
  <si>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</si>
  <si>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</si>
  <si>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</si>
  <si>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</si>
  <si>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</si>
  <si>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</si>
  <si>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</si>
  <si>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</si>
  <si>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</si>
  <si>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</si>
  <si>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</si>
  <si>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</si>
  <si>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</si>
  <si>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</si>
  <si>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</si>
  <si>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</si>
  <si>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</si>
  <si>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</si>
  <si>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</si>
  <si>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</si>
  <si>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</si>
  <si>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</si>
  <si>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</si>
  <si>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</si>
  <si>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</si>
  <si>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</si>
  <si>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</si>
  <si>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</si>
  <si>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</si>
  <si>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</si>
  <si>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</si>
  <si>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</si>
  <si>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</si>
  <si>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</si>
  <si>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</si>
  <si>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</si>
  <si>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</si>
  <si>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</si>
  <si>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</si>
  <si>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</si>
  <si>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</si>
  <si>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</si>
  <si>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</si>
  <si>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</si>
  <si>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</si>
  <si>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</si>
  <si>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</si>
  <si>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</si>
  <si>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</si>
  <si>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</si>
  <si>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</si>
  <si>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</si>
  <si>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</si>
  <si>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</si>
  <si>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</si>
  <si>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</si>
  <si>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</si>
  <si>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</si>
  <si>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</si>
  <si>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</si>
  <si>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</si>
  <si>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</si>
  <si>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</si>
  <si>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</si>
  <si>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</si>
  <si>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</si>
  <si>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</si>
  <si>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</si>
  <si>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</si>
  <si>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</si>
  <si>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</si>
  <si>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</si>
  <si>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</si>
  <si>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</si>
  <si>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</si>
  <si>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</si>
  <si>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</si>
  <si>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</si>
  <si>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</si>
  <si>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</si>
  <si>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</si>
  <si>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</si>
  <si>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</si>
  <si>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</si>
  <si>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</si>
  <si>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</si>
  <si>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</si>
  <si>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</si>
  <si>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</si>
  <si>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</si>
  <si>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</si>
  <si>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</si>
  <si>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</si>
  <si>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</si>
  <si>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</si>
  <si>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</si>
  <si>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</si>
  <si>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</si>
  <si>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</si>
  <si>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</si>
  <si>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</si>
  <si>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</si>
  <si>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</si>
  <si>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</si>
  <si>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</si>
  <si>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</si>
  <si>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</si>
  <si>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</si>
  <si>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</si>
  <si>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</si>
  <si>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</si>
  <si>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</si>
  <si>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</si>
  <si>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</si>
  <si>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</si>
  <si>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</si>
  <si>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</si>
  <si>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</si>
  <si>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</si>
  <si>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</si>
  <si>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</si>
  <si>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</si>
  <si>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</si>
  <si>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</si>
  <si>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</si>
  <si>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</si>
  <si>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</si>
  <si>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</si>
  <si>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</si>
  <si>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</si>
  <si>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</si>
  <si>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</si>
  <si>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</si>
  <si>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</si>
  <si>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</si>
  <si>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</si>
  <si>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</si>
  <si>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</si>
  <si>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</si>
  <si>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</si>
  <si>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</si>
  <si>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</si>
  <si>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</si>
  <si>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</si>
  <si>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</si>
  <si>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</si>
  <si>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</si>
  <si>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</si>
  <si>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</si>
  <si>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</si>
  <si>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</si>
  <si>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</si>
  <si>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</si>
  <si>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</si>
  <si>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</si>
  <si>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</si>
  <si>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</si>
  <si>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</si>
  <si>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</si>
  <si>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</si>
  <si>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</si>
  <si>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</si>
  <si>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</si>
  <si>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</si>
  <si>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</si>
  <si>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</si>
  <si>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</si>
  <si>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</si>
  <si>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</si>
  <si>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</si>
  <si>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</si>
  <si>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</si>
  <si>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</si>
  <si>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</si>
  <si>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</si>
  <si>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</si>
  <si>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</si>
  <si>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</si>
  <si>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</si>
  <si>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</si>
  <si>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</si>
  <si>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</si>
  <si>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</si>
  <si>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</si>
  <si>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</si>
  <si>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</si>
  <si>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</si>
  <si>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</si>
  <si>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</si>
  <si>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</si>
  <si>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</si>
  <si>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</si>
  <si>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</si>
  <si>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</si>
  <si>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</si>
  <si>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</si>
  <si>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</si>
  <si>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</si>
  <si>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</si>
  <si>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</si>
  <si>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</si>
  <si>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</si>
  <si>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</si>
  <si>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</si>
  <si>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</si>
  <si>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</si>
  <si>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</si>
  <si>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</si>
  <si>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</si>
  <si>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</si>
  <si>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</si>
  <si>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</si>
  <si>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</si>
  <si>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</si>
  <si>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</si>
  <si>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</si>
  <si>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</si>
  <si>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</si>
  <si>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</si>
  <si>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</si>
  <si>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</si>
  <si>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</si>
  <si>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</si>
  <si>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</si>
  <si>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</si>
  <si>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</si>
  <si>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</si>
  <si>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</si>
  <si>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</si>
  <si>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</si>
  <si>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</si>
  <si>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</si>
  <si>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</si>
  <si>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</si>
  <si>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</si>
  <si>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</si>
  <si>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</si>
  <si>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</si>
  <si>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</si>
  <si>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</si>
  <si>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</si>
  <si>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</si>
  <si>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</si>
  <si>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</si>
  <si>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</si>
  <si>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</si>
  <si>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</si>
  <si>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</si>
  <si>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</si>
  <si>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</si>
  <si>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</si>
  <si>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</si>
  <si>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</si>
  <si>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</si>
  <si>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</si>
  <si>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</si>
  <si>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</si>
  <si>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</si>
  <si>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</si>
  <si>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</si>
  <si>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</si>
  <si>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</si>
  <si>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</si>
  <si>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</si>
  <si>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</si>
  <si>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</si>
  <si>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</si>
  <si>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</si>
  <si>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</si>
  <si>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</si>
  <si>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</si>
  <si>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</si>
  <si>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</si>
  <si>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</si>
  <si>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</si>
  <si>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</si>
  <si>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</si>
  <si>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</si>
  <si>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</si>
  <si>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</si>
  <si>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</si>
  <si>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</si>
  <si>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</si>
  <si>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</si>
  <si>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</si>
  <si>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</si>
  <si>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</si>
  <si>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</si>
  <si>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</si>
  <si>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</si>
  <si>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</si>
  <si>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</si>
  <si>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</si>
  <si>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</si>
  <si>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</si>
  <si>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</si>
  <si>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</si>
  <si>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</si>
  <si>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</si>
  <si>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</si>
  <si>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</si>
  <si>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</si>
  <si>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</si>
  <si>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</si>
  <si>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</si>
  <si>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</si>
  <si>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</si>
  <si>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</si>
  <si>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</si>
  <si>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</si>
  <si>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</si>
  <si>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</si>
  <si>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</si>
  <si>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</si>
  <si>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</si>
  <si>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</si>
  <si>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</si>
  <si>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</si>
  <si>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</si>
  <si>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</si>
  <si>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</si>
  <si>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</si>
  <si>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</si>
  <si>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</si>
  <si>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</si>
  <si>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</si>
  <si>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</si>
  <si>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</si>
  <si>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</si>
  <si>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</si>
  <si>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</si>
  <si>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</si>
  <si>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</si>
  <si>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</si>
  <si>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</si>
  <si>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</si>
  <si>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</si>
  <si>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</si>
  <si>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</si>
  <si>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</si>
  <si>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</si>
  <si>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</si>
  <si>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</si>
  <si>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</si>
  <si>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</si>
  <si>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</si>
  <si>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</si>
  <si>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</si>
  <si>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</si>
  <si>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</si>
  <si>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</si>
  <si>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</si>
  <si>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</si>
  <si>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</si>
  <si>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</si>
  <si>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</si>
  <si>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</si>
  <si>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</si>
  <si>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</si>
  <si>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</si>
  <si>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</si>
  <si>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</si>
  <si>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</si>
  <si>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</si>
  <si>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</si>
  <si>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</si>
  <si>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</si>
  <si>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</si>
  <si>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</si>
  <si>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</si>
  <si>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</si>
  <si>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</si>
  <si>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</si>
  <si>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</si>
  <si>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</si>
  <si>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</si>
  <si>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</si>
  <si>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</si>
  <si>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</si>
  <si>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</si>
  <si>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</si>
  <si>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</si>
  <si>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</si>
  <si>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</si>
  <si>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</si>
  <si>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</si>
  <si>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</si>
  <si>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</si>
  <si>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</si>
  <si>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</si>
  <si>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</si>
  <si>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</si>
  <si>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</si>
  <si>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</si>
  <si>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</si>
  <si>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</si>
  <si>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</si>
  <si>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</si>
  <si>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</si>
  <si>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</si>
  <si>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</si>
  <si>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</si>
  <si>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</si>
  <si>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</si>
  <si>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</si>
  <si>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</si>
  <si>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</si>
  <si>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</si>
  <si>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</si>
  <si>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</si>
  <si>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</si>
  <si>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</si>
  <si>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</si>
  <si>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</si>
  <si>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</si>
  <si>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</si>
  <si>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</si>
  <si>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</si>
  <si>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</si>
  <si>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</si>
  <si>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</si>
  <si>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</si>
  <si>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</si>
  <si>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</si>
  <si>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</si>
  <si>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</si>
  <si>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</si>
  <si>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</si>
  <si>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</si>
  <si>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</si>
  <si>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</si>
  <si>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</si>
  <si>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</si>
  <si>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</si>
  <si>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</si>
  <si>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</si>
  <si>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</si>
  <si>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</si>
  <si>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</si>
  <si>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</si>
  <si>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</si>
  <si>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</si>
  <si>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</si>
  <si>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</si>
  <si>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</si>
  <si>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</si>
  <si>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</si>
  <si>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</si>
  <si>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</si>
  <si>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</si>
  <si>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</si>
  <si>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</si>
  <si>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</si>
  <si>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</si>
  <si>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</si>
  <si>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</si>
  <si>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</si>
  <si>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</si>
  <si>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</si>
  <si>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</si>
  <si>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</si>
  <si>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</si>
  <si>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</si>
  <si>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</si>
  <si>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</si>
  <si>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</si>
  <si>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</si>
  <si>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</si>
  <si>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</si>
  <si>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</si>
  <si>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</si>
  <si>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</si>
  <si>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</si>
  <si>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</si>
  <si>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</si>
  <si>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</si>
  <si>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</si>
  <si>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</si>
  <si>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</si>
  <si>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</si>
  <si>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</si>
  <si>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</si>
  <si>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</si>
  <si>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</si>
  <si>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</si>
  <si>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</si>
  <si>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</si>
  <si>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</si>
  <si>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</si>
  <si>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</si>
  <si>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</si>
  <si>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</si>
  <si>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</si>
  <si>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</si>
  <si>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</si>
  <si>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</si>
  <si>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</si>
  <si>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</si>
  <si>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</si>
  <si>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</si>
  <si>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</si>
  <si>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</si>
  <si>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</si>
  <si>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</si>
  <si>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</si>
  <si>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</si>
  <si>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</si>
  <si>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</si>
  <si>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</si>
  <si>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</si>
  <si>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</si>
  <si>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</si>
  <si>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</si>
  <si>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</si>
  <si>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</si>
  <si>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</si>
  <si>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</si>
  <si>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</si>
  <si>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</si>
  <si>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</si>
  <si>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</si>
  <si>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</si>
  <si>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</si>
  <si>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</si>
  <si>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</si>
  <si>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</si>
  <si>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</si>
  <si>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</si>
  <si>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</si>
  <si>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</si>
  <si>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</si>
  <si>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</si>
  <si>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</si>
  <si>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</si>
  <si>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</si>
  <si>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</si>
  <si>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</si>
  <si>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</si>
  <si>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</si>
  <si>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</si>
  <si>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</si>
  <si>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</si>
  <si>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</si>
  <si>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</si>
  <si>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</si>
  <si>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</si>
  <si>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</si>
  <si>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</si>
  <si>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</si>
  <si>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</si>
  <si>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</si>
  <si>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</si>
  <si>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</si>
  <si>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</si>
  <si>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</si>
  <si>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</si>
  <si>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</si>
  <si>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</si>
  <si>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</si>
  <si>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</si>
  <si>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</si>
  <si>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</si>
  <si>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</si>
  <si>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</si>
  <si>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</si>
  <si>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</si>
  <si>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</si>
  <si>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</si>
  <si>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</si>
  <si>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</si>
  <si>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</si>
  <si>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</si>
  <si>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</si>
  <si>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</si>
  <si>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</si>
  <si>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</si>
  <si>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</si>
  <si>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</si>
  <si>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</si>
  <si>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</si>
  <si>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</si>
  <si>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</si>
  <si>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</si>
  <si>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</si>
  <si>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</si>
  <si>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</si>
  <si>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</si>
  <si>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</si>
  <si>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</si>
  <si>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</si>
  <si>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</si>
  <si>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</si>
  <si>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</si>
  <si>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</si>
  <si>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</si>
  <si>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</si>
  <si>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</si>
  <si>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</si>
  <si>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</si>
  <si>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</si>
  <si>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</si>
  <si>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</si>
  <si>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</si>
  <si>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</si>
  <si>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</si>
  <si>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</si>
  <si>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</si>
  <si>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</si>
  <si>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</si>
  <si>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</si>
  <si>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</si>
  <si>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</si>
  <si>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</si>
  <si>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</si>
  <si>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</si>
  <si>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</si>
  <si>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</si>
  <si>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</si>
  <si>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</si>
  <si>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</si>
  <si>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</si>
  <si>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</si>
  <si>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</si>
  <si>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</si>
  <si>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</si>
  <si>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</si>
  <si>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</si>
  <si>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</si>
  <si>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</si>
  <si>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</si>
  <si>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</si>
  <si>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</si>
  <si>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</si>
  <si>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</si>
  <si>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</si>
  <si>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</si>
  <si>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</si>
  <si>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</si>
  <si>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</si>
  <si>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</si>
  <si>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</si>
  <si>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</si>
  <si>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</si>
  <si>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</si>
  <si>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</si>
  <si>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</si>
  <si>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</si>
  <si>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</si>
  <si>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</si>
  <si>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</si>
  <si>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</si>
  <si>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</si>
  <si>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</si>
  <si>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</si>
  <si>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</si>
  <si>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</si>
  <si>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</si>
  <si>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</si>
  <si>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</si>
  <si>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</si>
  <si>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</si>
  <si>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</si>
  <si>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</si>
  <si>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</si>
  <si>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</si>
  <si>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</si>
  <si>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</si>
  <si>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</si>
  <si>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</si>
  <si>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</si>
  <si>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</si>
  <si>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</si>
  <si>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</si>
  <si>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</si>
  <si>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</si>
  <si>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</si>
  <si>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</si>
  <si>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</si>
  <si>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</si>
  <si>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</si>
  <si>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</si>
  <si>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</si>
  <si>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</si>
  <si>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</si>
  <si>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</si>
  <si>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</si>
  <si>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</si>
  <si>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</si>
  <si>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</si>
  <si>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</si>
  <si>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</si>
  <si>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</si>
  <si>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</si>
  <si>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</si>
  <si>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</si>
  <si>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</si>
  <si>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</si>
  <si>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</si>
  <si>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</si>
  <si>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</si>
  <si>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</si>
  <si>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</si>
  <si>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</si>
  <si>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</si>
  <si>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</si>
  <si>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</si>
  <si>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</si>
  <si>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</si>
  <si>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</si>
  <si>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</si>
  <si>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</si>
  <si>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</si>
  <si>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</si>
  <si>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</si>
  <si>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</si>
  <si>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</si>
  <si>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</si>
  <si>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</si>
  <si>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</si>
  <si>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</si>
  <si>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</si>
  <si>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</si>
  <si>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</si>
  <si>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</si>
  <si>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</si>
  <si>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</si>
  <si>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</si>
  <si>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</si>
  <si>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</si>
  <si>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</si>
  <si>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</si>
  <si>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</si>
  <si>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</si>
  <si>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</si>
  <si>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</si>
  <si>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</si>
  <si>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</si>
  <si>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</si>
  <si>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</si>
  <si>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</si>
  <si>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</si>
  <si>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</si>
  <si>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</si>
  <si>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</si>
  <si>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</si>
  <si>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</si>
  <si>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</si>
  <si>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</si>
  <si>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</si>
  <si>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</si>
  <si>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</si>
  <si>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</si>
  <si>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</si>
  <si>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</si>
  <si>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</si>
  <si>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</si>
  <si>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</si>
  <si>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</si>
  <si>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</si>
  <si>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</si>
  <si>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</si>
  <si>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</si>
  <si>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</si>
  <si>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</si>
  <si>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</si>
  <si>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</si>
  <si>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</si>
  <si>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</si>
  <si>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</si>
  <si>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</si>
  <si>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</si>
  <si>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</si>
  <si>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</si>
  <si>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</si>
  <si>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</si>
  <si>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</si>
  <si>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</si>
  <si>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</si>
  <si>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</si>
  <si>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</si>
  <si>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</si>
  <si>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</si>
  <si>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</si>
  <si>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</si>
  <si>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</si>
  <si>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</si>
  <si>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</si>
  <si>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</si>
  <si>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</si>
  <si>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</si>
  <si>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</si>
  <si>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</si>
  <si>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</si>
  <si>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</si>
  <si>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</si>
  <si>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</si>
  <si>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</si>
  <si>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</si>
  <si>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</si>
  <si>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</si>
  <si>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</si>
  <si>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</si>
  <si>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</si>
  <si>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</si>
  <si>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</si>
  <si>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</si>
  <si>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</si>
  <si>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</si>
  <si>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</si>
  <si>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</si>
  <si>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</si>
  <si>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</si>
  <si>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</si>
  <si>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</si>
  <si>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</si>
  <si>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</si>
  <si>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</si>
  <si>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</si>
  <si>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</si>
  <si>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</si>
  <si>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</si>
  <si>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</si>
  <si>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</si>
  <si>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</si>
  <si>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</si>
  <si>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</si>
  <si>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</si>
  <si>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</si>
  <si>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</si>
  <si>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</si>
  <si>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</si>
  <si>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</si>
  <si>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</si>
  <si>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</si>
  <si>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</si>
  <si>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</si>
  <si>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</si>
  <si>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</si>
  <si>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</si>
  <si>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</si>
  <si>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</si>
  <si>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</si>
  <si>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</si>
  <si>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</si>
  <si>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</si>
  <si>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</si>
  <si>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</si>
  <si>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</si>
  <si>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</si>
  <si>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</si>
  <si>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</si>
  <si>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</si>
  <si>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</si>
  <si>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</si>
  <si>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</si>
  <si>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</si>
  <si>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</si>
  <si>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</si>
  <si>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</si>
  <si>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</si>
  <si>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</si>
  <si>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</si>
  <si>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</si>
  <si>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</si>
  <si>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</si>
  <si>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</si>
  <si>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</si>
  <si>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</si>
  <si>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</si>
  <si>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</si>
  <si>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</si>
  <si>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</si>
  <si>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</si>
  <si>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</si>
  <si>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</si>
  <si>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</si>
  <si>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</si>
  <si>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</si>
  <si>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</si>
  <si>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</si>
  <si>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</si>
  <si>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</si>
  <si>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</si>
  <si>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</si>
  <si>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</si>
  <si>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</si>
  <si>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</si>
  <si>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</si>
  <si>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</si>
  <si>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</si>
  <si>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</si>
  <si>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</si>
  <si>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</si>
  <si>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</si>
  <si>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</si>
  <si>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</si>
  <si>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</si>
  <si>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</si>
  <si>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</si>
  <si>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</si>
  <si>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</si>
  <si>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</si>
  <si>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</si>
  <si>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</si>
  <si>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</si>
  <si>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</si>
  <si>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</si>
  <si>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</si>
  <si>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</si>
  <si>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</si>
  <si>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</si>
  <si>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</si>
  <si>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</si>
  <si>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</si>
  <si>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</si>
  <si>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</si>
  <si>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</si>
  <si>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</si>
  <si>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</si>
  <si>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</si>
  <si>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</si>
  <si>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</si>
  <si>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</si>
  <si>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</si>
  <si>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</si>
  <si>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</si>
  <si>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</si>
  <si>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</si>
  <si>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</si>
  <si>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</si>
  <si>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</si>
  <si>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</si>
  <si>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</si>
  <si>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</si>
  <si>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</si>
  <si>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</si>
  <si>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</si>
  <si>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</si>
  <si>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</si>
  <si>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</si>
  <si>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</si>
  <si>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</si>
  <si>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</si>
  <si>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</si>
  <si>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</si>
  <si>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</si>
  <si>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</si>
  <si>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</si>
  <si>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</si>
  <si>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</si>
  <si>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</si>
  <si>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</si>
  <si>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</si>
  <si>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</si>
  <si>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</si>
  <si>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</si>
  <si>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</si>
  <si>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</si>
  <si>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</si>
  <si>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</si>
  <si>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</si>
  <si>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</si>
  <si>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</si>
  <si>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</si>
  <si>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</si>
  <si>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</si>
  <si>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</si>
  <si>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</si>
  <si>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</si>
  <si>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</si>
  <si>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</si>
  <si>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</si>
  <si>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</si>
  <si>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</si>
  <si>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</si>
  <si>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</si>
  <si>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</si>
  <si>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</si>
  <si>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</si>
  <si>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</si>
  <si>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</si>
  <si>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</si>
  <si>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</si>
  <si>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</si>
  <si>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</si>
  <si>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</si>
  <si>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</si>
  <si>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</si>
  <si>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</si>
  <si>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</si>
  <si>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</si>
  <si>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</si>
  <si>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</si>
  <si>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</si>
  <si>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</si>
  <si>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</si>
  <si>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</si>
  <si>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</si>
  <si>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</si>
  <si>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</si>
  <si>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</si>
  <si>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</si>
  <si>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</si>
  <si>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</si>
  <si>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</si>
  <si>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</si>
  <si>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</si>
  <si>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</si>
  <si>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</si>
  <si>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</si>
  <si>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</si>
  <si>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</si>
  <si>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</si>
  <si>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</si>
  <si>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</si>
  <si>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</si>
  <si>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</si>
  <si>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</si>
  <si>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</si>
  <si>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</si>
  <si>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</si>
  <si>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</si>
  <si>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</si>
  <si>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</si>
  <si>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</si>
  <si>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</si>
  <si>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</si>
  <si>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</si>
  <si>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</si>
  <si>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</si>
  <si>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</si>
  <si>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</si>
  <si>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</si>
  <si>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</si>
  <si>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</si>
  <si>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</si>
  <si>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</si>
  <si>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</si>
  <si>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</si>
  <si>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</si>
  <si>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</si>
  <si>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</si>
  <si>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</si>
  <si>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</si>
  <si>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</si>
  <si>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</si>
  <si>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</si>
  <si>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</si>
  <si>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</si>
  <si>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</si>
  <si>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</si>
  <si>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</si>
  <si>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</si>
  <si>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</si>
  <si>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</si>
  <si>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</si>
  <si>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</si>
  <si>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</si>
  <si>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</si>
  <si>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</si>
  <si>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</si>
  <si>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</si>
  <si>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</si>
  <si>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</si>
  <si>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</si>
  <si>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</si>
  <si>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</si>
  <si>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</si>
  <si>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</si>
  <si>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</si>
  <si>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</si>
  <si>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</si>
  <si>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</si>
  <si>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</si>
  <si>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</si>
  <si>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</si>
  <si>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</si>
  <si>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</si>
  <si>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</si>
  <si>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</si>
  <si>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</si>
  <si>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</si>
  <si>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</si>
  <si>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</si>
  <si>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</si>
  <si>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</si>
  <si>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</si>
  <si>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</si>
  <si>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</si>
  <si>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</si>
  <si>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</si>
  <si>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</si>
  <si>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</si>
  <si>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</si>
  <si>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</si>
  <si>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</si>
  <si>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</si>
  <si>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</si>
  <si>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</si>
  <si>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</si>
  <si>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</si>
  <si>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</si>
  <si>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</si>
  <si>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</si>
  <si>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</si>
  <si>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</si>
  <si>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</si>
  <si>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</si>
  <si>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</si>
  <si>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</si>
  <si>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</si>
  <si>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</si>
  <si>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</si>
  <si>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</si>
  <si>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</si>
  <si>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</si>
  <si>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</si>
  <si>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</si>
  <si>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</si>
  <si>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</si>
  <si>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</si>
  <si>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</si>
  <si>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</si>
  <si>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</si>
  <si>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</si>
  <si>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</si>
  <si>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</si>
  <si>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</si>
  <si>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</si>
  <si>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</si>
  <si>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</si>
  <si>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</si>
  <si>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</si>
  <si>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</si>
  <si>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</si>
  <si>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</si>
  <si>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</si>
  <si>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</si>
  <si>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</si>
  <si>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</si>
  <si>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</si>
  <si>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</si>
  <si>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</si>
  <si>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</si>
  <si>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</si>
  <si>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</si>
  <si>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</si>
  <si>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</si>
  <si>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</si>
  <si>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</si>
  <si>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</si>
  <si>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</si>
  <si>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</si>
  <si>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</si>
  <si>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</si>
  <si>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</si>
  <si>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</si>
  <si>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</si>
  <si>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</si>
  <si>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</si>
  <si>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</si>
  <si>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</si>
  <si>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</si>
  <si>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</si>
  <si>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</si>
  <si>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</si>
  <si>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</si>
  <si>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</si>
  <si>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</si>
  <si>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</si>
  <si>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</si>
  <si>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</si>
  <si>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</si>
  <si>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</si>
  <si>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</si>
  <si>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</si>
  <si>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</si>
  <si>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</si>
  <si>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</si>
  <si>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</si>
  <si>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</si>
  <si>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</si>
  <si>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</si>
  <si>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</si>
  <si>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</si>
  <si>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</si>
  <si>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</si>
  <si>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</si>
  <si>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</si>
  <si>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</si>
  <si>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</si>
  <si>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</si>
  <si>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</si>
  <si>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</si>
  <si>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</si>
  <si>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</si>
  <si>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</si>
  <si>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</si>
  <si>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</si>
  <si>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</si>
  <si>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</si>
  <si>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</si>
  <si>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</si>
  <si>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</si>
  <si>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</si>
  <si>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</si>
  <si>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</si>
  <si>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</si>
  <si>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</si>
  <si>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</si>
  <si>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</si>
  <si>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</si>
  <si>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</si>
  <si>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</si>
  <si>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</si>
  <si>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</si>
  <si>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</si>
  <si>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</si>
  <si>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</si>
  <si>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</si>
  <si>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</si>
  <si>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</si>
  <si>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</si>
  <si>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</si>
  <si>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</si>
  <si>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</si>
  <si>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</si>
  <si>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</si>
  <si>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</si>
  <si>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</si>
  <si>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</si>
  <si>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</si>
  <si>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</si>
  <si>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</si>
  <si>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</si>
  <si>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</si>
  <si>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</si>
  <si>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</si>
  <si>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</si>
  <si>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</si>
  <si>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</si>
  <si>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</si>
  <si>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</si>
  <si>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</si>
  <si>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</si>
  <si>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</si>
  <si>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</si>
  <si>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</si>
  <si>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</si>
  <si>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</si>
  <si>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</si>
  <si>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</si>
  <si>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</si>
  <si>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</si>
  <si>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</si>
  <si>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</si>
  <si>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</si>
  <si>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</si>
  <si>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</si>
  <si>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</si>
  <si>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</si>
  <si>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</si>
  <si>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</si>
  <si>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</si>
  <si>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</si>
  <si>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</si>
  <si>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</si>
  <si>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</si>
  <si>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</si>
  <si>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</si>
  <si>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</si>
  <si>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</si>
  <si>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</si>
  <si>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</si>
  <si>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</si>
  <si>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</si>
  <si>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</si>
  <si>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</si>
  <si>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</si>
  <si>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</si>
  <si>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</si>
  <si>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</si>
  <si>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</si>
  <si>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</si>
  <si>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</si>
  <si>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</si>
  <si>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</si>
  <si>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</si>
  <si>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</si>
  <si>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</si>
  <si>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</si>
  <si>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</si>
  <si>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</si>
  <si>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</si>
  <si>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</si>
  <si>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</si>
  <si>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</si>
  <si>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</si>
  <si>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</si>
  <si>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</si>
  <si>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</si>
  <si>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</si>
  <si>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</si>
  <si>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</si>
  <si>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</si>
  <si>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</si>
  <si>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</si>
  <si>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</si>
  <si>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</si>
  <si>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</si>
  <si>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</si>
  <si>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</si>
  <si>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</si>
  <si>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</si>
  <si>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</si>
  <si>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</si>
  <si>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</si>
  <si>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</si>
  <si>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</si>
  <si>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</si>
  <si>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</si>
  <si>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</si>
  <si>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</si>
  <si>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</si>
  <si>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</si>
  <si>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</si>
  <si>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</si>
  <si>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</si>
  <si>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</si>
  <si>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</si>
  <si>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</si>
  <si>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</si>
  <si>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</si>
  <si>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</si>
  <si>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</si>
  <si>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</si>
  <si>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</si>
  <si>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</si>
  <si>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</si>
  <si>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</si>
  <si>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</si>
  <si>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</si>
  <si>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</si>
  <si>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</si>
  <si>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</si>
  <si>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</si>
  <si>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</si>
  <si>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</si>
  <si>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</si>
  <si>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</si>
  <si>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</si>
  <si>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</si>
  <si>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</si>
  <si>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</si>
  <si>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</si>
  <si>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</si>
  <si>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</si>
  <si>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</si>
  <si>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</si>
  <si>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</si>
  <si>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</si>
  <si>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</si>
  <si>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</si>
  <si>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</si>
  <si>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</si>
  <si>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</si>
  <si>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</si>
  <si>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</si>
  <si>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</si>
  <si>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</si>
  <si>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</si>
  <si>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</si>
  <si>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</si>
  <si>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</si>
  <si>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</si>
  <si>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</si>
  <si>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</si>
  <si>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</si>
  <si>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</si>
  <si>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</si>
  <si>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</si>
  <si>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</si>
  <si>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</si>
  <si>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</si>
  <si>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</si>
  <si>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</si>
  <si>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</si>
  <si>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</si>
  <si>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</si>
  <si>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</si>
  <si>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</si>
  <si>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</si>
  <si>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</si>
  <si>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</si>
  <si>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</si>
  <si>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</si>
  <si>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</si>
  <si>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</si>
  <si>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</si>
  <si>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</si>
  <si>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</si>
  <si>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</si>
  <si>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</si>
  <si>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</si>
  <si>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</si>
  <si>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</si>
  <si>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</si>
  <si>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</si>
  <si>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</si>
  <si>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</si>
  <si>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</si>
  <si>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</si>
  <si>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</si>
  <si>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</si>
  <si>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</si>
  <si>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</si>
  <si>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</si>
  <si>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</si>
  <si>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</si>
  <si>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</si>
  <si>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</si>
  <si>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</si>
  <si>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</si>
  <si>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</si>
  <si>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</si>
  <si>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</si>
  <si>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</si>
  <si>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</si>
  <si>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</si>
  <si>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</si>
  <si>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</si>
  <si>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</si>
  <si>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</si>
  <si>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</si>
  <si>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</si>
  <si>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</si>
  <si>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</si>
  <si>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</si>
  <si>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</si>
  <si>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</si>
  <si>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</si>
  <si>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</si>
  <si>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</si>
  <si>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</si>
  <si>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</si>
  <si>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</si>
  <si>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</si>
  <si>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</si>
  <si>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</si>
  <si>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</si>
  <si>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</si>
  <si>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</si>
  <si>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</si>
  <si>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</si>
  <si>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</si>
  <si>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</si>
  <si>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</si>
  <si>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</si>
  <si>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</si>
  <si>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</si>
  <si>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</si>
  <si>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</si>
  <si>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</si>
  <si>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</si>
  <si>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</si>
  <si>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</si>
  <si>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</si>
  <si>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</si>
  <si>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</si>
  <si>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</si>
  <si>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</si>
  <si>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</si>
  <si>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</si>
  <si>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</si>
  <si>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</si>
  <si>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</si>
  <si>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</si>
  <si>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</si>
  <si>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</si>
  <si>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</si>
  <si>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</si>
  <si>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</si>
  <si>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</si>
  <si>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</si>
  <si>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</si>
  <si>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</si>
  <si>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</si>
  <si>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</si>
  <si>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</si>
  <si>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</si>
  <si>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</si>
  <si>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</si>
  <si>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</si>
  <si>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</si>
  <si>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</si>
  <si>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</si>
  <si>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</si>
  <si>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</si>
  <si>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</si>
  <si>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</si>
  <si>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</si>
  <si>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</si>
  <si>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</si>
  <si>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</si>
  <si>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</si>
  <si>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</si>
  <si>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</si>
  <si>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</si>
  <si>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</si>
  <si>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</si>
  <si>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</si>
  <si>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</si>
  <si>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</si>
  <si>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</si>
  <si>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</si>
  <si>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</si>
  <si>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</si>
  <si>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</si>
  <si>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</si>
  <si>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</si>
  <si>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</si>
  <si>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</si>
  <si>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</si>
  <si>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</si>
  <si>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</si>
  <si>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</si>
  <si>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</si>
  <si>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</si>
  <si>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</si>
  <si>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</si>
  <si>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</si>
  <si>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</si>
  <si>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</si>
  <si>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</si>
  <si>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</si>
  <si>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</si>
  <si>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</si>
  <si>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</si>
  <si>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</si>
  <si>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</si>
  <si>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</si>
  <si>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</si>
  <si>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</si>
  <si>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</si>
  <si>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</si>
  <si>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</si>
  <si>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</si>
  <si>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</si>
  <si>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</si>
  <si>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</si>
  <si>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</si>
  <si>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</si>
  <si>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</si>
  <si>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</si>
  <si>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</si>
  <si>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</si>
  <si>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</si>
  <si>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</si>
  <si>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</si>
  <si>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</si>
  <si>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</si>
  <si>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</si>
  <si>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</si>
  <si>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</si>
  <si>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</si>
  <si>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</si>
  <si>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</si>
  <si>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</si>
  <si>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</si>
  <si>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</si>
  <si>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</si>
  <si>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</si>
  <si>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</si>
  <si>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</si>
  <si>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</si>
  <si>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</si>
  <si>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</si>
  <si>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</si>
  <si>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</si>
  <si>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</si>
  <si>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</si>
  <si>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</si>
  <si>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</si>
  <si>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</si>
  <si>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</si>
  <si>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</si>
  <si>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</si>
  <si>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</si>
  <si>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</si>
  <si>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</si>
  <si>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</si>
  <si>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</si>
  <si>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</si>
  <si>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</si>
  <si>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</si>
  <si>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</si>
  <si>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</si>
  <si>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</si>
  <si>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</si>
  <si>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</si>
  <si>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</si>
  <si>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</si>
  <si>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</si>
  <si>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</si>
  <si>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</si>
  <si>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</si>
  <si>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</si>
  <si>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</si>
  <si>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</si>
  <si>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</si>
  <si>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</si>
  <si>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</si>
  <si>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</si>
  <si>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</si>
  <si>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</si>
  <si>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</si>
  <si>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</si>
  <si>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</si>
  <si>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</si>
  <si>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</si>
  <si>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</si>
  <si>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</si>
  <si>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</si>
  <si>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</si>
  <si>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</si>
  <si>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</si>
  <si>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</si>
  <si>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</si>
  <si>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</si>
  <si>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</si>
  <si>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</si>
  <si>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</si>
  <si>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</si>
  <si>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</si>
  <si>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</si>
  <si>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</si>
  <si>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</si>
  <si>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</si>
  <si>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</si>
  <si>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</si>
  <si>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</si>
  <si>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</si>
  <si>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</si>
  <si>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</si>
  <si>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</si>
  <si>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</si>
  <si>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</si>
  <si>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</si>
  <si>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</si>
  <si>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</si>
  <si>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</si>
  <si>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</si>
  <si>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</si>
  <si>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</si>
  <si>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</si>
  <si>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</si>
  <si>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</si>
  <si>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</si>
  <si>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</si>
  <si>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</si>
  <si>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</si>
  <si>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</si>
  <si>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</si>
  <si>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</si>
  <si>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</si>
  <si>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</si>
  <si>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</si>
  <si>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</si>
  <si>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</si>
  <si>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</si>
  <si>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</si>
  <si>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</si>
  <si>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</si>
  <si>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</si>
  <si>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</si>
  <si>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</si>
  <si>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</si>
  <si>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</si>
  <si>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</si>
  <si>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</si>
  <si>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</si>
  <si>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</si>
  <si>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</si>
  <si>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</si>
  <si>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</si>
  <si>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</si>
  <si>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</si>
  <si>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</si>
  <si>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</si>
  <si>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</si>
  <si>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</si>
  <si>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</si>
  <si>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</si>
  <si>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</si>
  <si>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</si>
  <si>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</si>
  <si>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</si>
  <si>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</si>
  <si>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</si>
  <si>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</si>
  <si>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</si>
  <si>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</si>
  <si>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</si>
  <si>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</si>
  <si>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</si>
  <si>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</si>
  <si>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</si>
  <si>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</si>
  <si>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</si>
  <si>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</si>
  <si>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</si>
  <si>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</si>
  <si>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</si>
  <si>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</si>
  <si>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</si>
  <si>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</si>
  <si>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</si>
  <si>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</si>
  <si>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</si>
  <si>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</si>
  <si>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</si>
  <si>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</si>
  <si>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</si>
  <si>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</si>
  <si>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</si>
  <si>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</si>
  <si>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</si>
  <si>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</si>
  <si>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</si>
  <si>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</si>
  <si>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</si>
  <si>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</si>
  <si>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</si>
  <si>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</si>
  <si>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</si>
  <si>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</si>
  <si>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</si>
  <si>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</si>
  <si>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</si>
  <si>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</si>
  <si>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</si>
  <si>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</si>
  <si>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</si>
  <si>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</si>
  <si>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</si>
  <si>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</si>
  <si>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</si>
  <si>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</si>
  <si>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</si>
  <si>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</si>
  <si>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</si>
  <si>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</si>
  <si>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</si>
  <si>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</si>
  <si>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</si>
  <si>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</si>
  <si>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</si>
  <si>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</si>
  <si>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</si>
  <si>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</si>
  <si>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</si>
  <si>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</si>
  <si>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</si>
  <si>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</si>
  <si>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</si>
  <si>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</si>
  <si>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</si>
  <si>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</si>
  <si>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</si>
  <si>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</si>
  <si>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</si>
  <si>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</si>
  <si>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</si>
  <si>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</si>
  <si>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</si>
  <si>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</si>
  <si>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</si>
  <si>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</si>
  <si>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</si>
  <si>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</si>
  <si>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</si>
  <si>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</si>
  <si>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</si>
  <si>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</si>
  <si>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</si>
  <si>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</si>
  <si>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</si>
  <si>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</si>
  <si>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</si>
  <si>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</si>
  <si>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</si>
  <si>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</si>
  <si>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</si>
  <si>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</si>
  <si>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</si>
  <si>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</si>
  <si>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</si>
  <si>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</si>
  <si>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</si>
  <si>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</si>
  <si>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</si>
  <si>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</si>
  <si>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</si>
  <si>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</si>
  <si>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</si>
  <si>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</si>
  <si>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</si>
  <si>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</si>
  <si>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</si>
  <si>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</si>
  <si>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</si>
  <si>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</si>
  <si>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</si>
  <si>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</si>
  <si>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</si>
  <si>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</si>
  <si>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</si>
  <si>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</si>
  <si>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</si>
  <si>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</si>
  <si>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</si>
  <si>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</si>
  <si>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</si>
  <si>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</si>
  <si>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</si>
  <si>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</si>
  <si>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</si>
  <si>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</si>
  <si>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</si>
  <si>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</si>
  <si>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</si>
  <si>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</si>
  <si>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</si>
  <si>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</si>
  <si>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</si>
  <si>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</si>
  <si>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</si>
  <si>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</si>
  <si>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</si>
  <si>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</si>
  <si>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</si>
  <si>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</si>
  <si>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</si>
  <si>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</si>
  <si>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</si>
  <si>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</si>
  <si>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</si>
  <si>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</si>
  <si>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</si>
  <si>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</si>
  <si>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</si>
  <si>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</si>
  <si>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</si>
  <si>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</si>
  <si>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</si>
  <si>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</si>
  <si>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</si>
  <si>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</si>
  <si>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</si>
  <si>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</si>
  <si>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</si>
  <si>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</si>
  <si>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</si>
  <si>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</si>
  <si>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</si>
  <si>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</si>
  <si>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</si>
  <si>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</si>
  <si>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</si>
  <si>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</si>
  <si>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</si>
  <si>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</si>
  <si>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</si>
  <si>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</si>
  <si>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</si>
  <si>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</si>
  <si>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</si>
  <si>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</si>
  <si>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</si>
  <si>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</si>
  <si>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</si>
  <si>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</si>
  <si>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</si>
  <si>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</si>
  <si>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</si>
  <si>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</si>
  <si>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</si>
  <si>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</si>
  <si>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</si>
  <si>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</si>
  <si>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</si>
  <si>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</si>
  <si>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</si>
  <si>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</si>
  <si>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</si>
  <si>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</si>
  <si>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</si>
  <si>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</si>
  <si>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</si>
  <si>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</si>
  <si>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</si>
  <si>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</si>
  <si>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</si>
  <si>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</si>
  <si>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</si>
  <si>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</si>
  <si>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</si>
  <si>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</si>
  <si>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</si>
  <si>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</si>
  <si>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</si>
  <si>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</si>
  <si>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</si>
  <si>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</si>
  <si>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</si>
  <si>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</si>
  <si>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</si>
  <si>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</si>
  <si>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</si>
  <si>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</si>
  <si>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</si>
  <si>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</si>
  <si>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</si>
  <si>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</si>
  <si>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</si>
  <si>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</si>
  <si>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</si>
  <si>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</si>
  <si>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</si>
  <si>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</si>
  <si>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</si>
  <si>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</si>
  <si>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</si>
  <si>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</si>
  <si>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</si>
  <si>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</si>
  <si>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</si>
  <si>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</si>
  <si>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</si>
  <si>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</si>
  <si>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</si>
  <si>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</si>
  <si>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</si>
  <si>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</si>
  <si>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</si>
  <si>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</si>
  <si>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</si>
  <si>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</si>
  <si>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</si>
  <si>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</si>
  <si>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</si>
  <si>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</si>
  <si>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</si>
  <si>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</si>
  <si>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</si>
  <si>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</si>
  <si>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</si>
  <si>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</si>
  <si>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</si>
  <si>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</si>
  <si>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</si>
  <si>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</si>
  <si>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</si>
  <si>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</si>
  <si>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</si>
  <si>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</si>
  <si>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</si>
  <si>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</si>
  <si>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</si>
  <si>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</si>
  <si>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</si>
  <si>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</si>
  <si>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</si>
  <si>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</si>
  <si>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</si>
  <si>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</si>
  <si>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</si>
  <si>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</si>
  <si>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</si>
  <si>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</si>
  <si>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</si>
  <si>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</si>
  <si>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</si>
  <si>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</si>
  <si>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</si>
  <si>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</si>
  <si>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</si>
  <si>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</si>
  <si>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</si>
  <si>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</si>
  <si>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</si>
  <si>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</si>
  <si>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</si>
  <si>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</si>
  <si>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</si>
  <si>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</si>
  <si>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</si>
  <si>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</si>
  <si>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</si>
  <si>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</si>
  <si>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</si>
  <si>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</si>
  <si>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</si>
  <si>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</si>
  <si>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</si>
  <si>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</si>
  <si>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</si>
  <si>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</si>
  <si>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</si>
  <si>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</si>
  <si>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</si>
  <si>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</si>
  <si>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</si>
  <si>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</si>
  <si>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</si>
  <si>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</si>
  <si>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</si>
  <si>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</si>
  <si>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</si>
  <si>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</si>
  <si>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</si>
  <si>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</si>
  <si>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</si>
  <si>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</si>
  <si>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</si>
  <si>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</si>
  <si>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</si>
  <si>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</si>
  <si>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</si>
  <si>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</si>
  <si>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</si>
  <si>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</si>
  <si>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</si>
  <si>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</si>
  <si>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</si>
  <si>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</si>
  <si>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</si>
  <si>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</si>
  <si>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</si>
  <si>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</si>
  <si>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</si>
  <si>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</si>
  <si>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</si>
  <si>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</si>
  <si>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</si>
  <si>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</si>
  <si>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</si>
  <si>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</si>
  <si>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</si>
  <si>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</si>
  <si>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</si>
  <si>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</si>
  <si>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</si>
  <si>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</si>
  <si>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</si>
  <si>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</si>
  <si>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</si>
  <si>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</si>
  <si>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</si>
  <si>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</si>
  <si>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</si>
  <si>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</si>
  <si>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</si>
  <si>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</si>
  <si>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</si>
  <si>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</si>
  <si>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</si>
  <si>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</si>
  <si>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</si>
  <si>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</si>
  <si>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</si>
  <si>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</si>
  <si>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</si>
  <si>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</si>
  <si>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</si>
  <si>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</si>
  <si>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</si>
  <si>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</si>
  <si>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</si>
  <si>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</si>
  <si>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</si>
  <si>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</si>
  <si>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</si>
  <si>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</si>
  <si>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</si>
  <si>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</si>
  <si>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</si>
  <si>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</si>
  <si>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</si>
  <si>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</si>
  <si>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</si>
  <si>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</si>
  <si>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</si>
  <si>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</si>
  <si>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</si>
  <si>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</si>
  <si>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</si>
  <si>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</si>
  <si>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</si>
  <si>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</si>
  <si>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</si>
  <si>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</si>
  <si>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</si>
  <si>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</si>
  <si>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</si>
  <si>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</si>
  <si>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</si>
  <si>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</si>
  <si>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</si>
  <si>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</si>
  <si>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</si>
  <si>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</si>
  <si>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</si>
  <si>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</si>
  <si>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</si>
  <si>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</si>
  <si>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</si>
  <si>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</si>
  <si>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</si>
  <si>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</si>
  <si>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</si>
  <si>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</si>
  <si>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</si>
  <si>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</si>
  <si>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</si>
  <si>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</si>
  <si>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</si>
  <si>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</si>
  <si>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</si>
  <si>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</si>
  <si>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</si>
  <si>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</si>
  <si>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</si>
  <si>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</si>
  <si>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</si>
  <si>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</si>
  <si>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</si>
  <si>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</si>
  <si>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</si>
  <si>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</si>
  <si>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</si>
  <si>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</si>
  <si>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</si>
  <si>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</si>
  <si>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</si>
  <si>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</si>
  <si>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</si>
  <si>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</si>
  <si>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</si>
  <si>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</si>
  <si>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</si>
  <si>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</si>
  <si>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</si>
  <si>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</si>
  <si>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</si>
  <si>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</si>
  <si>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</si>
  <si>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</si>
  <si>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</si>
  <si>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</si>
  <si>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</si>
  <si>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</si>
  <si>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</si>
  <si>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</si>
  <si>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</si>
  <si>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</si>
  <si>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</si>
  <si>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</si>
  <si>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</si>
  <si>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</si>
  <si>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</si>
  <si>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</si>
  <si>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</si>
  <si>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</si>
  <si>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</si>
  <si>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</si>
  <si>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</si>
  <si>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</si>
  <si>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</si>
  <si>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</si>
  <si>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</si>
  <si>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</si>
  <si>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</si>
  <si>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</si>
  <si>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</si>
  <si>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</si>
  <si>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</si>
  <si>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</si>
  <si>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</si>
  <si>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</si>
  <si>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</si>
  <si>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</si>
  <si>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</si>
  <si>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</si>
  <si>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</si>
  <si>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</si>
  <si>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</si>
  <si>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</si>
  <si>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</si>
  <si>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</si>
  <si>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</si>
  <si>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</si>
  <si>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</si>
  <si>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</si>
  <si>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</si>
  <si>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</si>
  <si>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</si>
  <si>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</si>
  <si>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</si>
  <si>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</si>
  <si>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</si>
  <si>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</si>
  <si>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</si>
  <si>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</si>
  <si>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</si>
  <si>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</si>
  <si>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</si>
  <si>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</si>
  <si>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</si>
  <si>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</si>
  <si>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</si>
  <si>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</si>
  <si>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</si>
  <si>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</si>
  <si>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</si>
  <si>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</si>
  <si>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</si>
  <si>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</si>
  <si>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</si>
  <si>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</si>
  <si>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</si>
  <si>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</si>
  <si>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</si>
  <si>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</si>
  <si>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</si>
  <si>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</si>
  <si>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</si>
  <si>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</si>
  <si>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</si>
  <si>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</si>
  <si>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</si>
  <si>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</si>
  <si>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</si>
  <si>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</si>
  <si>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</si>
  <si>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</si>
  <si>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</si>
  <si>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</si>
  <si>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</si>
  <si>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</si>
  <si>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</si>
  <si>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</si>
  <si>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</si>
  <si>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</si>
  <si>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</si>
  <si>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</si>
  <si>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</si>
  <si>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</si>
  <si>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</si>
  <si>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</si>
  <si>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</si>
  <si>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</si>
  <si>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</si>
  <si>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</si>
  <si>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</si>
  <si>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</si>
  <si>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</si>
  <si>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</si>
  <si>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</si>
  <si>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</si>
  <si>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</si>
  <si>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</si>
  <si>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</si>
  <si>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</si>
  <si>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</si>
  <si>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</si>
  <si>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</si>
  <si>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</si>
  <si>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</si>
  <si>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</si>
  <si>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</si>
  <si>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</si>
  <si>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</si>
  <si>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</si>
  <si>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</si>
  <si>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</si>
  <si>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</si>
  <si>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</si>
  <si>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</si>
  <si>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</si>
  <si>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</si>
  <si>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</si>
  <si>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</si>
  <si>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</si>
  <si>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</si>
  <si>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</si>
  <si>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</si>
  <si>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</si>
  <si>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</si>
  <si>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</si>
  <si>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</si>
  <si>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</si>
  <si>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</si>
  <si>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</si>
  <si>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</si>
  <si>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</si>
  <si>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</si>
  <si>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</si>
  <si>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</si>
  <si>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</si>
  <si>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</si>
  <si>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</si>
  <si>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</si>
  <si>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</si>
  <si>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</si>
  <si>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</si>
  <si>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</si>
  <si>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</si>
  <si>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</si>
  <si>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</si>
  <si>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</si>
  <si>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</si>
  <si>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</si>
  <si>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</si>
  <si>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</si>
  <si>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</si>
  <si>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</si>
  <si>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</si>
  <si>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</si>
  <si>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</si>
  <si>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</si>
  <si>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</si>
  <si>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</si>
  <si>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</si>
  <si>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</si>
  <si>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</si>
  <si>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</si>
  <si>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</si>
  <si>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</si>
  <si>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</si>
  <si>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</si>
  <si>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</si>
  <si>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</si>
  <si>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</si>
  <si>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</si>
  <si>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</si>
  <si>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</si>
  <si>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</si>
  <si>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</si>
  <si>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</si>
  <si>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</si>
  <si>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</si>
  <si>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</si>
  <si>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</si>
  <si>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</si>
  <si>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</si>
  <si>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</si>
  <si>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</si>
  <si>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</si>
  <si>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</si>
  <si>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</si>
  <si>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</si>
  <si>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</si>
  <si>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</si>
  <si>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</si>
  <si>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</si>
  <si>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</si>
  <si>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</si>
  <si>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</si>
  <si>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</si>
  <si>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</si>
  <si>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</si>
  <si>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</si>
  <si>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</si>
  <si>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</si>
  <si>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</si>
  <si>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</si>
  <si>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</si>
  <si>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</si>
  <si>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</si>
  <si>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</si>
  <si>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</si>
  <si>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</si>
  <si>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</si>
  <si>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</si>
  <si>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</si>
  <si>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</si>
  <si>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</si>
  <si>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</si>
  <si>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</si>
  <si>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</si>
  <si>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</si>
  <si>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</si>
  <si>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</si>
  <si>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</si>
  <si>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</si>
  <si>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</si>
  <si>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</si>
  <si>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</si>
  <si>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</si>
  <si>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</si>
  <si>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</si>
  <si>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</si>
  <si>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</si>
  <si>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</si>
  <si>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</si>
  <si>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</si>
  <si>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</si>
  <si>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</si>
  <si>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</si>
  <si>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</si>
  <si>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</si>
  <si>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</si>
  <si>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</si>
  <si>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</si>
  <si>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</si>
  <si>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</si>
  <si>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</si>
  <si>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</si>
  <si>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</si>
  <si>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</si>
  <si>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</si>
  <si>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</si>
  <si>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</si>
  <si>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</si>
  <si>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</si>
  <si>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</si>
  <si>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</si>
  <si>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</si>
  <si>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</si>
  <si>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</si>
  <si>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</si>
  <si>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</si>
  <si>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</si>
  <si>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</si>
  <si>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</si>
  <si>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</si>
  <si>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</si>
  <si>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</si>
  <si>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</si>
  <si>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</si>
  <si>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</si>
  <si>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</si>
  <si>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</si>
  <si>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</si>
  <si>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</si>
  <si>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</si>
  <si>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</si>
  <si>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</si>
  <si>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</si>
  <si>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</si>
  <si>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</si>
  <si>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</si>
  <si>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</si>
  <si>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</si>
  <si>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</si>
  <si>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</si>
  <si>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</si>
  <si>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</si>
  <si>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</si>
  <si>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</si>
  <si>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</si>
  <si>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</si>
  <si>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</si>
  <si>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</si>
  <si>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</si>
  <si>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</si>
  <si>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</si>
  <si>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</si>
  <si>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</si>
  <si>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</si>
  <si>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</si>
  <si>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</si>
  <si>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</si>
  <si>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</si>
  <si>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</si>
  <si>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</si>
  <si>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</si>
  <si>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</si>
  <si>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</si>
  <si>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</si>
  <si>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</si>
  <si>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</si>
  <si>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</si>
  <si>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</si>
  <si>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</si>
  <si>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</si>
  <si>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</si>
  <si>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</si>
  <si>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</si>
  <si>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</si>
  <si>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</si>
  <si>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</si>
  <si>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</si>
  <si>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</si>
  <si>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</si>
  <si>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</si>
  <si>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</si>
  <si>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</si>
  <si>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</si>
  <si>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</si>
  <si>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</si>
  <si>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</si>
  <si>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</si>
  <si>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</si>
  <si>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</si>
  <si>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</si>
  <si>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</si>
  <si>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</si>
  <si>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</si>
  <si>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</si>
  <si>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</si>
  <si>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</si>
  <si>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</si>
  <si>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</si>
  <si>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</si>
  <si>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</si>
  <si>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</si>
  <si>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</si>
  <si>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</si>
  <si>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</si>
  <si>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</si>
  <si>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</si>
  <si>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</si>
  <si>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</si>
  <si>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</si>
  <si>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</si>
  <si>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</si>
  <si>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</si>
  <si>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</si>
  <si>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</si>
  <si>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</si>
  <si>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</si>
  <si>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</si>
  <si>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</si>
  <si>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</si>
  <si>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</si>
  <si>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</si>
  <si>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</si>
  <si>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</si>
  <si>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</si>
  <si>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</si>
  <si>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</si>
  <si>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</si>
  <si>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</si>
  <si>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</si>
  <si>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</si>
  <si>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</si>
  <si>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</si>
  <si>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</si>
  <si>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</si>
  <si>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</si>
  <si>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</si>
  <si>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</si>
  <si>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</si>
  <si>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</si>
  <si>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</si>
  <si>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</si>
  <si>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</si>
  <si>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</si>
  <si>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</si>
  <si>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</si>
  <si>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</si>
  <si>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</si>
  <si>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</si>
  <si>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</si>
  <si>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</si>
  <si>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</si>
  <si>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</si>
  <si>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</si>
  <si>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</si>
  <si>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</si>
  <si>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</si>
  <si>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</si>
  <si>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</si>
  <si>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</si>
  <si>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</si>
  <si>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</si>
  <si>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</si>
  <si>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</si>
  <si>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</si>
  <si>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</si>
  <si>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</si>
  <si>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</si>
  <si>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</si>
  <si>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</si>
  <si>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</si>
  <si>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</si>
  <si>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</si>
  <si>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</si>
  <si>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</si>
  <si>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</si>
  <si>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</si>
  <si>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</si>
  <si>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</si>
  <si>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</si>
  <si>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</si>
  <si>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</si>
  <si>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</si>
  <si>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</si>
  <si>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</si>
  <si>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</si>
  <si>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</si>
  <si>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</si>
  <si>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</si>
  <si>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</si>
  <si>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</si>
  <si>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</si>
  <si>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</si>
  <si>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</si>
  <si>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</si>
  <si>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</si>
  <si>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</si>
  <si>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</si>
  <si>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</si>
  <si>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</si>
  <si>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</si>
  <si>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</si>
  <si>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</si>
  <si>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</si>
  <si>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</si>
  <si>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</si>
  <si>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</si>
  <si>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</si>
  <si>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</si>
  <si>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</si>
  <si>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</si>
  <si>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</si>
  <si>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</si>
  <si>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</si>
  <si>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</si>
  <si>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</si>
  <si>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</si>
  <si>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</si>
  <si>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</si>
  <si>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</si>
  <si>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</si>
  <si>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</si>
  <si>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</si>
  <si>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</si>
  <si>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</si>
  <si>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</si>
  <si>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</si>
  <si>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</si>
  <si>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</si>
  <si>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</si>
  <si>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</si>
  <si>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</si>
  <si>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</si>
  <si>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</si>
  <si>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</si>
  <si>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</si>
  <si>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</si>
  <si>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</si>
  <si>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</si>
  <si>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</si>
  <si>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</si>
  <si>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</si>
  <si>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</si>
  <si>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</si>
  <si>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</si>
  <si>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</si>
  <si>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</si>
  <si>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</si>
  <si>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</si>
  <si>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</si>
  <si>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</si>
  <si>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</si>
  <si>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</si>
  <si>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</si>
  <si>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</si>
  <si>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</si>
  <si>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</si>
  <si>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</si>
  <si>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</si>
  <si>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</si>
  <si>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</si>
  <si>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</si>
  <si>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</si>
  <si>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</si>
  <si>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</si>
  <si>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</si>
  <si>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</si>
  <si>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</si>
  <si>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</si>
  <si>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</si>
  <si>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</si>
  <si>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</si>
  <si>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</si>
  <si>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</si>
  <si>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</si>
  <si>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</si>
  <si>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</si>
  <si>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</si>
  <si>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</si>
  <si>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</si>
  <si>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</si>
  <si>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</si>
  <si>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</si>
  <si>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</si>
  <si>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</si>
  <si>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</si>
  <si>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</si>
  <si>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</si>
  <si>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</si>
  <si>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</si>
  <si>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</si>
  <si>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</si>
  <si>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</si>
  <si>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</si>
  <si>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</si>
  <si>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</si>
  <si>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</si>
  <si>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</si>
  <si>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</si>
  <si>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</si>
  <si>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</si>
  <si>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</si>
  <si>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</si>
  <si>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</si>
  <si>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</si>
  <si>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</si>
  <si>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</si>
  <si>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</si>
  <si>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</si>
  <si>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</si>
  <si>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</si>
  <si>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</si>
  <si>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</si>
  <si>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</si>
  <si>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</si>
  <si>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</si>
  <si>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</si>
  <si>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</si>
  <si>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</si>
  <si>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</si>
  <si>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</si>
  <si>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</si>
  <si>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</si>
  <si>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</si>
  <si>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</si>
  <si>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</si>
  <si>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</si>
  <si>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</si>
  <si>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</si>
  <si>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</si>
  <si>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</si>
  <si>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</si>
  <si>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</si>
  <si>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</si>
  <si>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</si>
  <si>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</si>
  <si>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</si>
  <si>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</si>
  <si>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</si>
  <si>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</si>
  <si>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</si>
  <si>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</si>
  <si>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</si>
  <si>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</si>
  <si>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</si>
  <si>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</si>
  <si>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</si>
  <si>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</si>
  <si>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</si>
  <si>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</si>
  <si>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</si>
  <si>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</si>
  <si>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</si>
  <si>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</si>
  <si>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</si>
  <si>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</si>
  <si>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</si>
  <si>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</si>
  <si>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</si>
  <si>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</si>
  <si>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</si>
  <si>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</si>
  <si>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</si>
  <si>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</si>
  <si>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</si>
  <si>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</si>
  <si>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</si>
  <si>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</si>
  <si>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</si>
  <si>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</si>
  <si>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</si>
  <si>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</si>
  <si>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</si>
  <si>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</si>
  <si>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</si>
  <si>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</si>
  <si>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</si>
  <si>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</si>
  <si>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</si>
  <si>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</si>
  <si>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</si>
  <si>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</si>
  <si>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</si>
  <si>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</si>
  <si>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</si>
  <si>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</si>
  <si>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</si>
  <si>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</si>
  <si>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</si>
  <si>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</si>
  <si>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</si>
  <si>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</si>
  <si>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</si>
  <si>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</si>
  <si>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</si>
  <si>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</si>
  <si>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</si>
  <si>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</si>
  <si>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</si>
  <si>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</si>
  <si>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</si>
  <si>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</si>
  <si>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</si>
  <si>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</si>
  <si>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</si>
  <si>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</si>
  <si>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</si>
  <si>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</si>
  <si>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</si>
  <si>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</si>
  <si>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</si>
  <si>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</si>
  <si>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</si>
  <si>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</si>
  <si>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</si>
  <si>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</si>
  <si>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</si>
  <si>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</si>
  <si>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</si>
  <si>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</si>
  <si>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</si>
  <si>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</si>
  <si>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</si>
  <si>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</si>
  <si>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</si>
  <si>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</si>
  <si>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</si>
  <si>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</si>
  <si>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</si>
  <si>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</si>
  <si>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</si>
  <si>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</si>
  <si>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</si>
  <si>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</si>
  <si>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</si>
  <si>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</si>
  <si>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</si>
  <si>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</si>
  <si>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</si>
  <si>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</si>
  <si>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</si>
  <si>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</si>
  <si>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</si>
  <si>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</si>
  <si>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</si>
  <si>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</si>
  <si>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</si>
  <si>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</si>
  <si>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</si>
  <si>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</si>
  <si>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</si>
  <si>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</si>
  <si>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</si>
  <si>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</si>
  <si>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</si>
  <si>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</si>
  <si>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</si>
  <si>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</si>
  <si>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</si>
  <si>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</si>
  <si>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</si>
  <si>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</si>
  <si>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</si>
  <si>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</si>
  <si>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</si>
  <si>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</si>
  <si>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</si>
  <si>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</si>
  <si>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</si>
  <si>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</si>
  <si>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</si>
  <si>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</si>
  <si>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</si>
  <si>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</si>
  <si>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</si>
  <si>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</si>
  <si>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</si>
  <si>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</si>
  <si>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</si>
  <si>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</si>
  <si>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</si>
  <si>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</si>
  <si>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</si>
  <si>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</si>
  <si>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</si>
  <si>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</si>
  <si>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</si>
  <si>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</si>
  <si>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</si>
  <si>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</si>
  <si>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</si>
  <si>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</si>
  <si>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</si>
  <si>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</si>
  <si>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</si>
  <si>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</si>
  <si>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</si>
  <si>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</si>
  <si>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</si>
  <si>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</si>
  <si>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</si>
  <si>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</si>
  <si>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</si>
  <si>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</si>
  <si>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</si>
  <si>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</si>
  <si>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</si>
  <si>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</si>
  <si>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</si>
  <si>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</si>
  <si>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</si>
  <si>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</si>
  <si>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</si>
  <si>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</si>
  <si>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</si>
  <si>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</si>
  <si>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</si>
  <si>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</si>
  <si>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</si>
  <si>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</si>
  <si>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</si>
  <si>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</si>
  <si>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</si>
  <si>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</si>
  <si>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</si>
  <si>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</si>
  <si>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</si>
  <si>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</si>
  <si>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</si>
  <si>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</si>
  <si>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</si>
  <si>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</si>
  <si>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</si>
  <si>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</si>
  <si>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</si>
  <si>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</si>
  <si>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</si>
  <si>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</si>
  <si>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</si>
  <si>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</si>
  <si>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</si>
  <si>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</si>
  <si>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</si>
  <si>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</si>
  <si>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</si>
  <si>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</si>
  <si>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</si>
  <si>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</si>
  <si>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</si>
  <si>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</si>
  <si>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</si>
  <si>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</si>
  <si>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</si>
  <si>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</si>
  <si>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</si>
  <si>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</si>
  <si>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</si>
  <si>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</si>
  <si>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</si>
  <si>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</si>
  <si>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</si>
  <si>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</si>
  <si>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</si>
  <si>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</si>
  <si>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</si>
  <si>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</si>
  <si>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</si>
  <si>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</si>
  <si>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</si>
  <si>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</si>
  <si>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</si>
  <si>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</si>
  <si>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</si>
  <si>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</si>
  <si>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</si>
  <si>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</si>
  <si>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</si>
  <si>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</si>
  <si>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</si>
  <si>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</si>
  <si>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</si>
  <si>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</si>
  <si>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</si>
  <si>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</si>
  <si>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</si>
  <si>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</si>
  <si>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</si>
  <si>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</si>
  <si>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</si>
  <si>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</si>
  <si>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</si>
  <si>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</si>
  <si>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</si>
  <si>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</si>
  <si>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</si>
  <si>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</si>
  <si>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</si>
  <si>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</si>
  <si>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</si>
  <si>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</si>
  <si>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</si>
  <si>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</si>
  <si>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</si>
  <si>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</si>
  <si>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</si>
  <si>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</si>
  <si>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</si>
  <si>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</si>
  <si>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</si>
  <si>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</si>
  <si>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</si>
  <si>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</si>
  <si>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</si>
  <si>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</si>
  <si>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</si>
  <si>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</si>
  <si>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</si>
  <si>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</si>
  <si>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</si>
  <si>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</si>
  <si>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</si>
  <si>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</si>
  <si>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</si>
  <si>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</si>
  <si>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</si>
  <si>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</si>
  <si>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</si>
  <si>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</si>
  <si>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</si>
  <si>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</si>
  <si>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</si>
  <si>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</si>
  <si>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</si>
  <si>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</si>
  <si>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</si>
  <si>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</si>
  <si>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</si>
  <si>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</si>
  <si>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</si>
  <si>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</si>
  <si>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</si>
  <si>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</si>
  <si>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</si>
  <si>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</si>
  <si>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</si>
  <si>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</si>
  <si>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</si>
  <si>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</si>
  <si>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</si>
  <si>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</si>
  <si>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</si>
  <si>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</si>
  <si>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</si>
  <si>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</si>
  <si>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</si>
  <si>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</si>
  <si>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</si>
  <si>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</si>
  <si>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</si>
  <si>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</si>
  <si>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</si>
  <si>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</si>
  <si>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</si>
  <si>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</si>
  <si>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</si>
  <si>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</si>
  <si>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</si>
  <si>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</si>
  <si>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</si>
  <si>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</si>
  <si>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</si>
  <si>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</si>
  <si>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</si>
  <si>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</si>
  <si>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</si>
  <si>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</si>
  <si>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</si>
  <si>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</si>
  <si>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</si>
  <si>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</si>
  <si>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</si>
  <si>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</si>
  <si>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</si>
  <si>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</si>
  <si>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</si>
  <si>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</si>
  <si>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</si>
  <si>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</si>
  <si>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</si>
  <si>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</si>
  <si>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</si>
  <si>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</si>
  <si>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</si>
  <si>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</si>
  <si>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</si>
  <si>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</si>
  <si>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</si>
  <si>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</si>
  <si>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</si>
  <si>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</si>
  <si>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</si>
  <si>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</si>
  <si>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</si>
  <si>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</si>
  <si>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</si>
  <si>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</si>
  <si>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</si>
  <si>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</si>
  <si>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</si>
  <si>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</si>
  <si>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</si>
  <si>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</si>
  <si>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</si>
  <si>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</si>
  <si>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</si>
  <si>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</si>
  <si>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</si>
  <si>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</si>
  <si>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</si>
  <si>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</si>
  <si>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</si>
  <si>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</si>
  <si>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</si>
  <si>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</si>
  <si>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</si>
  <si>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</si>
  <si>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</si>
  <si>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</si>
  <si>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</si>
  <si>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</si>
  <si>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</si>
  <si>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</si>
  <si>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</si>
  <si>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</si>
  <si>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</si>
  <si>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</si>
  <si>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</si>
  <si>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</si>
  <si>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</si>
  <si>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</si>
  <si>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</si>
  <si>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</si>
  <si>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</si>
  <si>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</si>
  <si>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</si>
  <si>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</si>
  <si>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</si>
  <si>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</si>
  <si>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</si>
  <si>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</si>
  <si>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</si>
  <si>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</si>
  <si>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</si>
  <si>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</si>
  <si>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</si>
  <si>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</si>
  <si>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</si>
  <si>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</si>
  <si>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</si>
  <si>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</si>
  <si>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</si>
  <si>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</si>
  <si>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</si>
  <si>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</si>
  <si>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</si>
  <si>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</si>
  <si>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</si>
  <si>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</si>
  <si>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</si>
  <si>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</si>
  <si>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</si>
  <si>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</si>
  <si>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</si>
  <si>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</si>
  <si>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</si>
  <si>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</si>
  <si>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</si>
  <si>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</si>
  <si>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</si>
  <si>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</si>
  <si>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</si>
  <si>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</si>
  <si>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</si>
  <si>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</si>
  <si>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</si>
  <si>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</si>
  <si>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</si>
  <si>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</si>
  <si>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</si>
  <si>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</si>
  <si>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</si>
  <si>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</si>
  <si>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</si>
  <si>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</si>
  <si>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</si>
  <si>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</si>
  <si>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</si>
  <si>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</si>
  <si>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</si>
  <si>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</si>
  <si>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</si>
  <si>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</si>
  <si>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</si>
  <si>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</si>
  <si>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</si>
  <si>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</si>
  <si>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</si>
  <si>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</si>
  <si>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</si>
  <si>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</si>
  <si>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</si>
  <si>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</si>
  <si>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</si>
  <si>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</si>
  <si>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</si>
  <si>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</si>
  <si>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</si>
  <si>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</si>
  <si>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</si>
  <si>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</si>
  <si>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</si>
  <si>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</si>
  <si>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</si>
  <si>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</si>
  <si>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</si>
  <si>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</si>
  <si>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</si>
  <si>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</si>
  <si>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</si>
  <si>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</si>
  <si>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</si>
  <si>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</si>
  <si>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</si>
  <si>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</si>
  <si>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</si>
  <si>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</si>
  <si>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</si>
  <si>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</si>
  <si>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</si>
  <si>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</si>
  <si>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</si>
  <si>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</si>
  <si>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</si>
  <si>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</si>
  <si>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</si>
  <si>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</si>
  <si>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</si>
  <si>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</si>
  <si>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</si>
  <si>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</si>
  <si>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</si>
  <si>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</si>
  <si>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</si>
  <si>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</si>
  <si>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</si>
  <si>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</si>
  <si>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</si>
  <si>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</si>
  <si>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</si>
  <si>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</si>
  <si>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</si>
  <si>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</si>
  <si>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</si>
  <si>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</si>
  <si>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</si>
  <si>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</si>
  <si>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</si>
  <si>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</si>
  <si>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</si>
  <si>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</si>
  <si>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</si>
  <si>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</si>
  <si>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</si>
  <si>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</si>
  <si>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</si>
  <si>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</si>
  <si>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</si>
  <si>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</si>
  <si>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</si>
  <si>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</si>
  <si>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</si>
  <si>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</si>
  <si>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</si>
  <si>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</si>
  <si>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</si>
  <si>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</si>
  <si>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</si>
  <si>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</si>
  <si>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</si>
  <si>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</si>
  <si>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</si>
  <si>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</si>
  <si>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</si>
  <si>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</si>
  <si>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</si>
  <si>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</si>
  <si>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</si>
  <si>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</si>
  <si>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</si>
  <si>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</si>
  <si>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</si>
  <si>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</si>
  <si>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</si>
  <si>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</si>
  <si>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</si>
  <si>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</si>
  <si>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</si>
  <si>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</si>
  <si>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</si>
  <si>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</si>
  <si>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</si>
  <si>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</si>
  <si>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</si>
  <si>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</si>
  <si>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</si>
  <si>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</si>
  <si>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</si>
  <si>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</si>
  <si>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</si>
  <si>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</si>
  <si>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</si>
  <si>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</si>
  <si>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</si>
  <si>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</si>
  <si>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</si>
  <si>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</si>
  <si>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</si>
  <si>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</si>
  <si>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</si>
  <si>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</si>
  <si>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</si>
  <si>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</si>
  <si>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</si>
  <si>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</si>
  <si>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</si>
  <si>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</si>
  <si>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</si>
  <si>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</si>
  <si>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</si>
  <si>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</si>
  <si>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</si>
  <si>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</si>
  <si>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</si>
  <si>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</si>
  <si>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</si>
  <si>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</si>
  <si>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</si>
  <si>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</si>
  <si>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</si>
  <si>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</si>
  <si>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</si>
  <si>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</si>
  <si>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</si>
  <si>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</si>
  <si>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</si>
  <si>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</si>
  <si>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</si>
  <si>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</si>
  <si>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</si>
  <si>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</si>
  <si>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</si>
  <si>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</si>
  <si>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</si>
  <si>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</si>
  <si>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</si>
  <si>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</si>
  <si>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</si>
  <si>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</si>
  <si>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</si>
  <si>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</si>
  <si>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</si>
  <si>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</si>
  <si>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</si>
  <si>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</si>
  <si>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</si>
  <si>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</si>
  <si>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</si>
  <si>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</si>
  <si>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</si>
  <si>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</si>
  <si>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</si>
  <si>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</si>
  <si>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</si>
  <si>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</si>
  <si>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</si>
  <si>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</si>
  <si>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</si>
  <si>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</si>
  <si>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</si>
  <si>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</si>
  <si>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</si>
  <si>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</si>
  <si>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</si>
  <si>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</si>
  <si>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</si>
  <si>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</si>
  <si>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</si>
  <si>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</si>
  <si>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</si>
  <si>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</si>
  <si>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</si>
  <si>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</si>
  <si>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</si>
  <si>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</si>
  <si>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</si>
  <si>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</si>
  <si>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</si>
  <si>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</si>
  <si>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</si>
  <si>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</si>
  <si>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</si>
  <si>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</si>
  <si>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</si>
  <si>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</si>
  <si>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</si>
  <si>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</si>
  <si>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</si>
  <si>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</si>
  <si>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</si>
  <si>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</si>
  <si>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</si>
  <si>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</si>
  <si>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</si>
  <si>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</si>
  <si>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</si>
  <si>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</si>
  <si>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</si>
  <si>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</si>
  <si>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</si>
  <si>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</si>
  <si>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</si>
  <si>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</si>
  <si>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</si>
  <si>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</si>
  <si>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</si>
  <si>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</si>
  <si>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</si>
  <si>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</si>
  <si>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</si>
  <si>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</si>
  <si>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</si>
  <si>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</si>
  <si>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</si>
  <si>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</si>
  <si>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</si>
  <si>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</si>
  <si>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</si>
  <si>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</si>
  <si>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</si>
  <si>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</si>
  <si>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</si>
  <si>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</si>
  <si>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</si>
  <si>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</si>
  <si>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</si>
  <si>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</si>
  <si>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</si>
  <si>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</si>
  <si>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</si>
  <si>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</si>
  <si>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</si>
  <si>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</si>
  <si>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</si>
  <si>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</si>
  <si>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</si>
  <si>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</si>
  <si>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</si>
  <si>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</si>
  <si>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</si>
  <si>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</si>
  <si>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</si>
  <si>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</si>
  <si>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</si>
  <si>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</si>
  <si>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</si>
  <si>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</si>
  <si>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</si>
  <si>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</si>
  <si>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</si>
  <si>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</si>
  <si>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</si>
  <si>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</si>
  <si>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</si>
  <si>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</si>
  <si>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</si>
  <si>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</si>
  <si>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</si>
  <si>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</si>
  <si>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</si>
  <si>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</si>
  <si>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</si>
  <si>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</si>
  <si>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</si>
  <si>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</si>
  <si>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</si>
  <si>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</si>
  <si>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</si>
  <si>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</si>
  <si>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</si>
  <si>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</si>
  <si>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</si>
  <si>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</si>
  <si>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</si>
  <si>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</si>
  <si>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</si>
  <si>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</si>
  <si>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</si>
  <si>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</si>
  <si>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</si>
  <si>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</si>
  <si>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</si>
  <si>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</si>
  <si>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</si>
  <si>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</si>
  <si>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</si>
  <si>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</si>
  <si>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</si>
  <si>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</si>
  <si>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</si>
  <si>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</si>
  <si>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</si>
  <si>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</si>
  <si>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</si>
  <si>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</si>
  <si>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</si>
  <si>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</si>
  <si>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</si>
  <si>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</si>
  <si>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</si>
  <si>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</si>
  <si>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</si>
  <si>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</si>
  <si>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</si>
  <si>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</si>
  <si>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</si>
  <si>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</si>
  <si>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</si>
  <si>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</si>
  <si>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</si>
  <si>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</si>
  <si>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</si>
  <si>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</si>
  <si>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</si>
  <si>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</si>
  <si>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</si>
  <si>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</si>
  <si>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</si>
  <si>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</si>
  <si>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</si>
  <si>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</si>
  <si>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</si>
  <si>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</si>
  <si>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</si>
  <si>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</si>
  <si>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</si>
  <si>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</si>
  <si>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</si>
  <si>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</si>
  <si>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</si>
  <si>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</si>
  <si>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</si>
  <si>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</si>
  <si>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</si>
  <si>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</si>
  <si>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</si>
  <si>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</si>
  <si>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</si>
  <si>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</si>
  <si>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</si>
  <si>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</si>
  <si>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</si>
  <si>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</si>
  <si>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</si>
  <si>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</si>
  <si>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</si>
  <si>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</si>
  <si>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</si>
  <si>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</si>
  <si>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</si>
  <si>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</si>
  <si>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</si>
  <si>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</si>
  <si>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</si>
  <si>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</si>
  <si>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</si>
  <si>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</si>
  <si>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</si>
  <si>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</si>
  <si>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</si>
  <si>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</si>
  <si>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</si>
  <si>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</si>
  <si>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</si>
  <si>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</si>
  <si>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</si>
  <si>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</si>
  <si>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</si>
  <si>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</si>
  <si>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</si>
  <si>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</si>
  <si>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</si>
  <si>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</si>
  <si>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</si>
  <si>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</si>
  <si>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</si>
  <si>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</si>
  <si>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</si>
  <si>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</si>
  <si>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</si>
  <si>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</si>
  <si>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</si>
  <si>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</si>
  <si>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</si>
  <si>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</si>
  <si>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</si>
  <si>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</si>
  <si>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</si>
  <si>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</si>
  <si>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</si>
  <si>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</si>
  <si>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</si>
  <si>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</si>
  <si>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</si>
  <si>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</si>
  <si>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</si>
  <si>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</si>
  <si>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</si>
  <si>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</si>
  <si>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</si>
  <si>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</si>
  <si>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</si>
  <si>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</si>
  <si>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</si>
  <si>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</si>
  <si>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</si>
  <si>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</si>
  <si>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</si>
  <si>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</si>
  <si>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</si>
  <si>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</si>
  <si>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</si>
  <si>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</si>
  <si>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</si>
  <si>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</si>
  <si>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</si>
  <si>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</si>
  <si>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</si>
  <si>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</si>
  <si>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</si>
  <si>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</si>
  <si>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</si>
  <si>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</si>
  <si>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</si>
  <si>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</si>
  <si>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</si>
  <si>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</si>
  <si>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</si>
  <si>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</si>
  <si>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</si>
  <si>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</si>
  <si>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</si>
  <si>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</si>
  <si>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</si>
  <si>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</si>
  <si>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</si>
  <si>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</si>
  <si>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</si>
  <si>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</si>
  <si>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</si>
  <si>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</si>
  <si>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</si>
  <si>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</si>
  <si>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</si>
  <si>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</si>
  <si>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</si>
  <si>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</si>
  <si>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</si>
  <si>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</si>
  <si>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</si>
  <si>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</si>
  <si>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</si>
  <si>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</si>
  <si>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</si>
  <si>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</si>
  <si>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</si>
  <si>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</si>
  <si>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</si>
  <si>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</si>
  <si>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</si>
  <si>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</si>
  <si>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</si>
  <si>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</si>
  <si>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</si>
  <si>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</si>
  <si>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</si>
  <si>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</si>
  <si>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</si>
  <si>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</si>
  <si>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</si>
  <si>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</si>
  <si>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</si>
  <si>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</si>
  <si>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</si>
  <si>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</si>
  <si>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</si>
  <si>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</si>
  <si>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</si>
  <si>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</si>
  <si>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</si>
  <si>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</si>
  <si>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</si>
  <si>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</si>
  <si>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</si>
  <si>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</si>
  <si>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</si>
  <si>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</si>
  <si>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</si>
  <si>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</si>
  <si>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</si>
  <si>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</si>
  <si>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</si>
  <si>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</si>
  <si>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</si>
  <si>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</si>
  <si>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</si>
  <si>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</si>
  <si>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</si>
  <si>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</si>
  <si>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</si>
  <si>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</si>
  <si>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</si>
  <si>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</si>
  <si>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</si>
  <si>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</si>
  <si>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</si>
  <si>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</si>
  <si>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</si>
  <si>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</si>
  <si>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</si>
  <si>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</si>
  <si>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</si>
  <si>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</si>
  <si>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</si>
  <si>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</si>
  <si>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</si>
  <si>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</si>
  <si>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</si>
  <si>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</si>
  <si>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</si>
  <si>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</si>
  <si>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</si>
  <si>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</si>
  <si>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</si>
  <si>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</si>
  <si>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</si>
  <si>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</si>
  <si>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</si>
  <si>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</si>
  <si>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</si>
  <si>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</si>
  <si>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</si>
  <si>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</si>
  <si>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</si>
  <si>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</si>
  <si>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</si>
  <si>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</si>
  <si>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</si>
  <si>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</si>
  <si>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</si>
  <si>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</si>
  <si>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</si>
  <si>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</si>
  <si>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</si>
  <si>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</si>
  <si>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</si>
  <si>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</si>
  <si>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</si>
  <si>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</si>
  <si>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</si>
  <si>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</si>
  <si>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</si>
  <si>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</si>
  <si>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</si>
  <si>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</si>
  <si>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</si>
  <si>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</si>
  <si>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</si>
  <si>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</si>
  <si>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</si>
  <si>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</si>
  <si>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</si>
  <si>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</si>
  <si>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</si>
  <si>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</si>
  <si>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</si>
  <si>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</si>
  <si>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</si>
  <si>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</si>
  <si>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</si>
  <si>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</si>
  <si>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</si>
  <si>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</si>
  <si>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</si>
  <si>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</si>
  <si>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</si>
  <si>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</si>
  <si>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</si>
  <si>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</si>
  <si>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</si>
  <si>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</si>
  <si>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</si>
  <si>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</si>
  <si>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</si>
  <si>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</si>
  <si>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</si>
  <si>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</si>
  <si>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</si>
  <si>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</si>
  <si>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</si>
  <si>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</si>
  <si>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</si>
  <si>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</si>
  <si>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</si>
  <si>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</si>
  <si>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</si>
  <si>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</si>
  <si>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</si>
  <si>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</si>
  <si>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</si>
  <si>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</si>
  <si>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</si>
  <si>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</si>
  <si>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</si>
  <si>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</si>
  <si>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</si>
  <si>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</si>
  <si>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</si>
  <si>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</si>
  <si>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</si>
  <si>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</si>
  <si>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</si>
  <si>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</si>
  <si>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</si>
  <si>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</si>
  <si>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</si>
  <si>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</si>
  <si>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</si>
  <si>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</si>
  <si>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</si>
  <si>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</si>
  <si>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</si>
  <si>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</si>
  <si>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</si>
  <si>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</si>
  <si>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</si>
  <si>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</si>
  <si>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</si>
  <si>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</si>
  <si>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</si>
  <si>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</si>
  <si>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</si>
  <si>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</si>
  <si>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</si>
  <si>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</si>
  <si>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</si>
  <si>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</si>
  <si>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</si>
  <si>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</si>
  <si>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</si>
  <si>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</si>
  <si>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</si>
  <si>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</si>
  <si>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</si>
  <si>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</si>
  <si>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</si>
  <si>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</si>
  <si>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</si>
  <si>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</si>
  <si>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</si>
  <si>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</si>
  <si>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</si>
  <si>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</si>
  <si>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</si>
  <si>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</si>
  <si>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</si>
  <si>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</si>
  <si>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</si>
  <si>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</si>
  <si>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</si>
  <si>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</si>
  <si>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</si>
  <si>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</si>
  <si>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</si>
  <si>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</si>
  <si>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</si>
  <si>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</si>
  <si>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</si>
  <si>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</si>
  <si>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</si>
  <si>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</si>
  <si>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</si>
  <si>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</si>
  <si>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</si>
  <si>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</si>
  <si>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</si>
  <si>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</si>
  <si>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</si>
  <si>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</si>
  <si>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</si>
  <si>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</si>
  <si>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</si>
  <si>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</si>
  <si>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</si>
  <si>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</si>
  <si>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</si>
  <si>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</si>
  <si>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</si>
  <si>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</si>
  <si>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</si>
  <si>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</si>
  <si>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</si>
  <si>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</si>
  <si>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</si>
  <si>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</si>
  <si>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</si>
  <si>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</si>
  <si>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</si>
  <si>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</si>
  <si>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</si>
  <si>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</si>
  <si>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</si>
  <si>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</si>
  <si>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</si>
  <si>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</si>
  <si>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</si>
  <si>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</si>
  <si>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</si>
  <si>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</si>
  <si>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</si>
  <si>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</si>
  <si>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</si>
  <si>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</si>
  <si>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</si>
  <si>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</si>
  <si>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</si>
  <si>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</si>
  <si>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</si>
  <si>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</si>
  <si>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</si>
  <si>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</si>
  <si>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</si>
  <si>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</si>
  <si>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</si>
  <si>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</si>
  <si>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</si>
  <si>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</si>
  <si>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</si>
  <si>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</si>
  <si>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</si>
  <si>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</si>
  <si>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</si>
  <si>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</si>
  <si>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</si>
  <si>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</si>
  <si>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</si>
  <si>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</si>
  <si>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</si>
  <si>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</si>
  <si>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</si>
  <si>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</si>
  <si>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</si>
  <si>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</si>
  <si>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</si>
  <si>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</si>
  <si>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</si>
  <si>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</si>
  <si>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</si>
  <si>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</si>
  <si>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</si>
  <si>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</si>
  <si>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</si>
  <si>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</si>
  <si>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</si>
  <si>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</si>
  <si>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</si>
  <si>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</si>
  <si>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</si>
  <si>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</si>
  <si>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</si>
  <si>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</si>
  <si>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</si>
  <si>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</si>
  <si>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</si>
  <si>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</si>
  <si>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</si>
  <si>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</si>
  <si>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</si>
  <si>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</si>
  <si>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</si>
  <si>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</si>
  <si>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</si>
  <si>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</si>
  <si>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</si>
  <si>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</si>
  <si>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</si>
  <si>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</si>
  <si>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</si>
  <si>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</si>
  <si>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</si>
  <si>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</si>
  <si>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</si>
  <si>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</si>
  <si>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</si>
  <si>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</si>
  <si>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</si>
  <si>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</si>
  <si>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</si>
  <si>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</si>
  <si>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</si>
  <si>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</si>
  <si>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</si>
  <si>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</si>
  <si>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</si>
  <si>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</si>
  <si>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</si>
  <si>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</si>
  <si>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</si>
  <si>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</si>
  <si>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</si>
  <si>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</si>
  <si>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</si>
  <si>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</si>
  <si>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</si>
  <si>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</si>
  <si>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</si>
  <si>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</si>
  <si>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</si>
  <si>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</si>
  <si>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</si>
  <si>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</si>
  <si>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</si>
  <si>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</si>
  <si>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</si>
  <si>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</si>
  <si>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</si>
  <si>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</si>
  <si>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</si>
  <si>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</si>
  <si>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</si>
  <si>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</si>
  <si>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</si>
  <si>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</si>
  <si>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</si>
  <si>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</si>
  <si>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</si>
  <si>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</si>
  <si>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</si>
  <si>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</si>
  <si>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</si>
  <si>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</si>
  <si>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</si>
  <si>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</si>
  <si>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</si>
  <si>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</si>
  <si>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</si>
  <si>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</si>
  <si>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</si>
  <si>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</si>
  <si>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</si>
  <si>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</si>
  <si>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</si>
  <si>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</si>
  <si>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</si>
  <si>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</si>
  <si>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</si>
  <si>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</si>
  <si>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</si>
  <si>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</si>
  <si>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</si>
  <si>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</si>
  <si>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</si>
  <si>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</si>
  <si>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</si>
  <si>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</si>
  <si>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</si>
  <si>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</si>
  <si>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</si>
  <si>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</si>
  <si>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</si>
  <si>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</si>
  <si>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</si>
  <si>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</si>
  <si>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</si>
  <si>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</si>
  <si>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</si>
  <si>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</si>
  <si>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</si>
  <si>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</si>
  <si>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</si>
  <si>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</si>
  <si>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</si>
  <si>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</si>
  <si>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</si>
  <si>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</si>
  <si>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</si>
  <si>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</si>
  <si>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</si>
  <si>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</si>
  <si>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</si>
  <si>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</si>
  <si>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</si>
  <si>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</si>
  <si>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</si>
  <si>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</si>
  <si>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</si>
  <si>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</si>
  <si>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</si>
  <si>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</si>
  <si>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</si>
  <si>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</si>
  <si>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</si>
  <si>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</si>
  <si>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</si>
  <si>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</si>
  <si>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</si>
  <si>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</si>
  <si>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</si>
  <si>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</si>
  <si>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</si>
  <si>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</si>
  <si>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</si>
  <si>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</si>
  <si>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</si>
  <si>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</si>
  <si>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</si>
  <si>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</si>
  <si>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</si>
  <si>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</si>
  <si>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</si>
  <si>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</si>
  <si>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</si>
  <si>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</si>
  <si>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</si>
  <si>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</si>
  <si>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</si>
  <si>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</si>
  <si>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</si>
  <si>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</si>
  <si>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</si>
  <si>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</si>
  <si>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</si>
  <si>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</si>
  <si>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</si>
  <si>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</si>
  <si>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</si>
  <si>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</si>
  <si>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</si>
  <si>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</si>
  <si>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</si>
  <si>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</si>
  <si>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</si>
  <si>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</si>
  <si>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</si>
  <si>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</si>
  <si>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</si>
  <si>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</si>
  <si>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</si>
  <si>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</si>
  <si>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</si>
  <si>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</si>
  <si>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</si>
  <si>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</si>
  <si>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</si>
  <si>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</si>
  <si>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</si>
  <si>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</si>
  <si>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</si>
  <si>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</si>
  <si>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</si>
  <si>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</si>
  <si>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</si>
  <si>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</si>
  <si>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</si>
  <si>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</si>
  <si>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</si>
  <si>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</si>
  <si>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</si>
  <si>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</si>
  <si>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</si>
  <si>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</si>
  <si>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</si>
  <si>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</si>
  <si>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</si>
  <si>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</si>
  <si>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</si>
  <si>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</si>
  <si>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</si>
  <si>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</si>
  <si>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</si>
  <si>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</si>
  <si>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</si>
  <si>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</si>
  <si>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</si>
  <si>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</si>
  <si>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</si>
  <si>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</si>
  <si>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</si>
  <si>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</si>
  <si>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</si>
  <si>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</si>
  <si>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</si>
  <si>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</si>
  <si>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</si>
  <si>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</si>
  <si>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</si>
  <si>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</si>
  <si>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</si>
  <si>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</si>
  <si>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</si>
  <si>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</si>
  <si>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</si>
  <si>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</si>
  <si>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</si>
  <si>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</si>
  <si>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</si>
  <si>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</si>
  <si>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</si>
  <si>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</si>
  <si>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</si>
  <si>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</si>
  <si>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</si>
  <si>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</si>
  <si>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</si>
  <si>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</si>
  <si>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</si>
  <si>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</si>
  <si>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</si>
  <si>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</si>
  <si>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</si>
  <si>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</si>
  <si>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</si>
  <si>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</si>
  <si>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</si>
  <si>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</si>
  <si>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</si>
  <si>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</si>
  <si>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</si>
  <si>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</si>
  <si>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</si>
  <si>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</si>
  <si>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</si>
  <si>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</si>
  <si>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</si>
  <si>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</si>
  <si>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</si>
  <si>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</si>
  <si>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</si>
  <si>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</si>
  <si>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</si>
  <si>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</si>
  <si>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</si>
  <si>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</si>
  <si>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</si>
  <si>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</si>
  <si>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</si>
  <si>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</si>
  <si>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</si>
  <si>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</si>
  <si>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</si>
  <si>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</si>
  <si>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</si>
  <si>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</si>
  <si>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</si>
  <si>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</si>
  <si>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</si>
  <si>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</si>
  <si>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</si>
  <si>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</si>
  <si>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</si>
  <si>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</si>
  <si>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</si>
  <si>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</si>
  <si>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</si>
  <si>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</si>
  <si>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</si>
  <si>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</si>
  <si>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</si>
  <si>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</si>
  <si>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</si>
  <si>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</si>
  <si>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</si>
  <si>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</si>
  <si>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</si>
  <si>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</si>
  <si>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</si>
  <si>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</si>
  <si>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</si>
  <si>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</si>
  <si>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</si>
  <si>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</si>
  <si>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</si>
  <si>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</si>
  <si>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</si>
  <si>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</si>
  <si>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</si>
  <si>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</si>
  <si>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</si>
  <si>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</si>
  <si>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</si>
  <si>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</si>
  <si>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</si>
  <si>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</si>
  <si>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</si>
  <si>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</si>
  <si>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</si>
  <si>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</si>
  <si>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</si>
  <si>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</si>
  <si>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</si>
  <si>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</si>
  <si>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</si>
  <si>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</si>
  <si>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</si>
  <si>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</si>
  <si>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</si>
  <si>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</si>
  <si>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</si>
  <si>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</si>
  <si>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</si>
  <si>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</si>
  <si>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</si>
  <si>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</si>
  <si>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</si>
  <si>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</si>
  <si>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</si>
  <si>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</si>
  <si>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</si>
  <si>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</si>
  <si>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</si>
  <si>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</si>
  <si>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</si>
  <si>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</si>
  <si>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</si>
  <si>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</si>
  <si>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</si>
  <si>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</si>
  <si>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</si>
  <si>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</si>
  <si>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</si>
  <si>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</si>
  <si>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</si>
  <si>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</si>
  <si>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</si>
  <si>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</si>
  <si>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</si>
  <si>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</si>
  <si>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</si>
  <si>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</si>
  <si>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</si>
  <si>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</si>
  <si>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</si>
  <si>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</si>
  <si>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</si>
  <si>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</si>
  <si>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</si>
  <si>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</si>
  <si>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</si>
  <si>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</si>
  <si>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</si>
  <si>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</si>
  <si>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</si>
  <si>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</si>
  <si>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</si>
  <si>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</si>
  <si>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</si>
  <si>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</si>
  <si>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</si>
  <si>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</si>
  <si>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</si>
  <si>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</si>
  <si>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</si>
  <si>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</si>
  <si>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</si>
  <si>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</si>
  <si>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</si>
  <si>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</si>
  <si>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</si>
  <si>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</si>
  <si>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</si>
  <si>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</si>
  <si>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</si>
  <si>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</si>
  <si>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</si>
  <si>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</si>
  <si>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</si>
  <si>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</si>
  <si>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</si>
  <si>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</si>
  <si>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</si>
  <si>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</si>
  <si>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</si>
  <si>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</si>
  <si>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</si>
  <si>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</si>
  <si>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</si>
  <si>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</si>
  <si>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</si>
  <si>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</si>
  <si>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</si>
  <si>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</si>
  <si>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</si>
  <si>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</si>
  <si>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</si>
  <si>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</si>
  <si>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</si>
  <si>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</si>
  <si>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</si>
  <si>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</si>
  <si>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</si>
  <si>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</si>
  <si>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</si>
  <si>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</si>
  <si>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</si>
  <si>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</si>
  <si>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</si>
  <si>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</si>
  <si>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</si>
  <si>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</si>
  <si>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</si>
  <si>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</si>
  <si>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</si>
  <si>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</si>
  <si>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</si>
  <si>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</si>
  <si>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</si>
  <si>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</si>
  <si>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</si>
  <si>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</si>
  <si>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</si>
  <si>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</si>
  <si>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</si>
  <si>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</si>
  <si>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</si>
  <si>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</si>
  <si>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</si>
  <si>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</si>
  <si>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</si>
  <si>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</si>
  <si>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</si>
  <si>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</si>
  <si>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</si>
  <si>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</si>
  <si>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</si>
  <si>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</si>
  <si>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</si>
  <si>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</si>
  <si>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</si>
  <si>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</si>
  <si>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</si>
  <si>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</si>
  <si>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</si>
  <si>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</si>
  <si>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</si>
  <si>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</si>
  <si>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</si>
  <si>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</si>
  <si>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</si>
  <si>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</si>
  <si>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</si>
  <si>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</si>
  <si>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</si>
  <si>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</si>
  <si>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</si>
  <si>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</si>
  <si>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</si>
  <si>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</si>
  <si>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</si>
  <si>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</si>
  <si>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</si>
  <si>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</si>
  <si>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</si>
  <si>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</si>
  <si>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</si>
  <si>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</si>
  <si>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</si>
  <si>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</si>
  <si>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</si>
  <si>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</si>
  <si>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</si>
  <si>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</si>
  <si>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</si>
  <si>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</si>
  <si>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</si>
  <si>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</si>
  <si>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</si>
  <si>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</si>
  <si>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</si>
  <si>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</si>
  <si>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</si>
  <si>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</si>
  <si>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</si>
  <si>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</si>
  <si>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</si>
  <si>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</si>
  <si>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</si>
  <si>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</si>
  <si>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</si>
  <si>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</si>
  <si>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</si>
  <si>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</si>
  <si>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</si>
  <si>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</si>
  <si>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</si>
  <si>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</si>
  <si>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</si>
  <si>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</si>
  <si>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</si>
  <si>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</si>
  <si>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</si>
  <si>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</si>
  <si>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</si>
  <si>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</si>
  <si>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</si>
  <si>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</si>
  <si>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</si>
  <si>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</si>
  <si>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</si>
  <si>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</si>
  <si>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</si>
  <si>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</si>
  <si>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</si>
  <si>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</si>
  <si>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</si>
  <si>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</si>
  <si>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</si>
  <si>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</si>
  <si>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</si>
  <si>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</si>
  <si>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</si>
  <si>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</si>
  <si>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</si>
  <si>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</si>
  <si>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</si>
  <si>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</si>
  <si>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</si>
  <si>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</si>
  <si>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</si>
  <si>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</si>
  <si>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</si>
  <si>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</si>
  <si>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</si>
  <si>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</si>
  <si>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</si>
  <si>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</si>
  <si>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</si>
  <si>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</si>
  <si>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</si>
  <si>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</si>
  <si>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</si>
  <si>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</si>
  <si>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</si>
  <si>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</si>
  <si>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</si>
  <si>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</si>
  <si>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</si>
  <si>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</si>
  <si>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</si>
  <si>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</si>
  <si>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</si>
  <si>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</si>
  <si>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</si>
  <si>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</si>
  <si>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</si>
  <si>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</si>
  <si>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</si>
  <si>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</si>
  <si>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</si>
  <si>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</si>
  <si>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</si>
  <si>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</si>
  <si>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</si>
  <si>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</si>
  <si>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</si>
  <si>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</si>
  <si>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</si>
  <si>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</si>
  <si>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</si>
  <si>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</si>
  <si>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</si>
  <si>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</si>
  <si>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</si>
  <si>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</si>
  <si>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</si>
  <si>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</si>
  <si>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</si>
  <si>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</si>
  <si>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</si>
  <si>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</si>
  <si>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</si>
  <si>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</si>
  <si>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</si>
  <si>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</si>
  <si>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</si>
  <si>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</si>
  <si>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</si>
  <si>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</si>
  <si>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</si>
  <si>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</si>
  <si>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</si>
  <si>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</si>
  <si>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</si>
  <si>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</si>
  <si>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</si>
  <si>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</si>
  <si>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</si>
  <si>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</si>
  <si>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</si>
  <si>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</si>
  <si>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</si>
  <si>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</si>
  <si>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</si>
  <si>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</si>
  <si>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</si>
  <si>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</si>
  <si>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</si>
  <si>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</si>
  <si>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</si>
  <si>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</si>
  <si>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</si>
  <si>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</si>
  <si>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</si>
  <si>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</si>
  <si>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</si>
  <si>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</si>
  <si>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</si>
  <si>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</si>
  <si>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</si>
  <si>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</si>
  <si>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</si>
  <si>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</si>
  <si>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</si>
  <si>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</si>
  <si>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</si>
  <si>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</si>
  <si>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</si>
  <si>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</si>
  <si>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</si>
  <si>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</si>
  <si>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</si>
  <si>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</si>
  <si>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</si>
  <si>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</si>
  <si>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</si>
  <si>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</si>
  <si>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</si>
  <si>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</si>
  <si>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</si>
  <si>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</si>
  <si>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</si>
  <si>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</si>
  <si>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</si>
  <si>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</si>
  <si>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</si>
  <si>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</si>
  <si>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</si>
  <si>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</si>
  <si>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</si>
  <si>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</si>
  <si>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</si>
  <si>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</si>
  <si>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</si>
  <si>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</si>
  <si>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</si>
  <si>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</si>
  <si>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</si>
  <si>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</si>
  <si>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</si>
  <si>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</si>
  <si>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</si>
  <si>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</si>
  <si>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</si>
  <si>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</si>
  <si>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</si>
  <si>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</si>
  <si>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</si>
  <si>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</si>
  <si>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</si>
  <si>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</si>
  <si>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</si>
  <si>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</si>
  <si>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</si>
  <si>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</si>
  <si>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</si>
  <si>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</si>
  <si>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</si>
  <si>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</si>
  <si>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</si>
  <si>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</si>
  <si>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</si>
  <si>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</si>
  <si>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</si>
  <si>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</si>
  <si>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</si>
  <si>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</si>
  <si>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</si>
  <si>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</si>
  <si>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</si>
  <si>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</si>
  <si>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</si>
  <si>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</si>
  <si>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</si>
  <si>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</si>
  <si>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</si>
  <si>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</si>
  <si>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</si>
  <si>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</si>
  <si>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</si>
  <si>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</si>
  <si>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</si>
  <si>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</si>
  <si>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</si>
  <si>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</si>
  <si>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</si>
  <si>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</si>
  <si>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</si>
  <si>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</si>
  <si>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</si>
  <si>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</si>
  <si>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</si>
  <si>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</si>
  <si>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</si>
  <si>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</si>
  <si>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</si>
  <si>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</si>
  <si>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</si>
  <si>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</si>
  <si>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</si>
  <si>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</si>
  <si>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</si>
  <si>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</si>
  <si>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</si>
  <si>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</si>
  <si>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</si>
  <si>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</si>
  <si>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</si>
  <si>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</si>
  <si>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</si>
  <si>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</si>
  <si>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</si>
  <si>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</si>
  <si>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</si>
  <si>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</si>
  <si>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</si>
  <si>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</si>
  <si>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</si>
  <si>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</si>
  <si>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</si>
  <si>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</si>
  <si>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</si>
  <si>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</si>
  <si>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</si>
  <si>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</si>
  <si>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</si>
  <si>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</si>
  <si>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</si>
  <si>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</si>
  <si>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</si>
  <si>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</si>
  <si>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</si>
  <si>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</si>
  <si>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</si>
  <si>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</si>
  <si>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</si>
  <si>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</si>
  <si>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</si>
  <si>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</si>
  <si>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</si>
  <si>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</si>
  <si>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</si>
  <si>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</si>
  <si>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</si>
  <si>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</si>
  <si>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</si>
  <si>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</si>
  <si>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</si>
  <si>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</si>
  <si>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</si>
  <si>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</si>
  <si>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</si>
  <si>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</si>
  <si>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</si>
  <si>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</si>
  <si>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</si>
  <si>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</si>
  <si>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</si>
  <si>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</si>
  <si>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</si>
  <si>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</si>
  <si>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</si>
  <si>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</si>
  <si>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</si>
  <si>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</si>
  <si>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</si>
  <si>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</si>
  <si>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</si>
  <si>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</si>
  <si>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</si>
  <si>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</si>
  <si>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</si>
  <si>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</si>
  <si>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</si>
  <si>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</si>
  <si>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</si>
  <si>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</si>
  <si>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</si>
  <si>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</si>
  <si>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</si>
  <si>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</si>
  <si>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</si>
  <si>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</si>
  <si>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</si>
  <si>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</si>
  <si>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</si>
  <si>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</si>
  <si>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</si>
  <si>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</si>
  <si>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</si>
  <si>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</si>
  <si>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</si>
  <si>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</si>
  <si>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</si>
  <si>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</si>
  <si>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</si>
  <si>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</si>
  <si>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</si>
  <si>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</si>
  <si>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</si>
  <si>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</si>
  <si>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</si>
  <si>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</si>
  <si>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</si>
  <si>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</si>
  <si>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</si>
  <si>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</si>
  <si>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</si>
  <si>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</si>
  <si>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</si>
  <si>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</si>
  <si>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</si>
  <si>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</si>
  <si>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</si>
  <si>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</si>
  <si>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</si>
  <si>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</si>
  <si>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</si>
  <si>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</si>
  <si>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</si>
  <si>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</si>
  <si>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</si>
  <si>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</si>
  <si>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</si>
  <si>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</si>
  <si>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</si>
  <si>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</si>
  <si>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</si>
  <si>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</si>
  <si>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</si>
  <si>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</si>
  <si>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</si>
  <si>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</si>
  <si>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</si>
  <si>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</si>
  <si>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</si>
  <si>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</si>
  <si>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</si>
  <si>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</si>
  <si>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</si>
  <si>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</si>
  <si>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</si>
  <si>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</si>
  <si>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</si>
  <si>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</si>
  <si>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</si>
  <si>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</si>
  <si>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</si>
  <si>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</si>
  <si>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</si>
  <si>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</si>
  <si>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</si>
  <si>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</si>
  <si>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</si>
  <si>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</si>
  <si>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</si>
  <si>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</si>
  <si>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</si>
  <si>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</si>
  <si>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</si>
  <si>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</si>
  <si>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</si>
  <si>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</si>
  <si>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</si>
  <si>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</si>
  <si>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</si>
  <si>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</si>
  <si>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</si>
  <si>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</si>
  <si>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</si>
  <si>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</si>
  <si>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</si>
  <si>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</si>
  <si>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</si>
  <si>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</si>
  <si>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</si>
  <si>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</si>
  <si>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</si>
  <si>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</si>
  <si>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</si>
  <si>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</si>
  <si>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</si>
  <si>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</si>
  <si>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</si>
  <si>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</si>
  <si>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</si>
  <si>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</si>
  <si>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</si>
  <si>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</si>
  <si>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</si>
  <si>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</si>
  <si>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</si>
  <si>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</si>
  <si>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</si>
  <si>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</si>
  <si>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</si>
  <si>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</si>
  <si>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</si>
  <si>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</si>
  <si>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</si>
  <si>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</si>
  <si>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</si>
  <si>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</si>
  <si>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</si>
  <si>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</si>
  <si>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</si>
  <si>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</si>
  <si>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</si>
  <si>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</si>
  <si>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</si>
  <si>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</si>
  <si>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</si>
  <si>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</si>
  <si>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</si>
  <si>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</si>
  <si>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</si>
  <si>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</si>
  <si>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</si>
  <si>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</si>
  <si>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</si>
  <si>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</si>
  <si>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</si>
  <si>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</si>
  <si>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</si>
  <si>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</si>
  <si>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</si>
  <si>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</si>
  <si>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</si>
  <si>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</si>
  <si>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</si>
  <si>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</si>
  <si>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</si>
  <si>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</si>
  <si>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</si>
  <si>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</si>
  <si>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</si>
  <si>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</si>
  <si>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</si>
  <si>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</si>
  <si>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</si>
  <si>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</si>
  <si>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</si>
  <si>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</si>
  <si>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</si>
  <si>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</si>
  <si>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</si>
  <si>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</si>
  <si>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</si>
  <si>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</si>
  <si>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</si>
  <si>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</si>
  <si>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</si>
  <si>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</si>
  <si>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</si>
  <si>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</si>
  <si>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</si>
  <si>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</si>
  <si>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</si>
  <si>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</si>
  <si>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</si>
  <si>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</si>
  <si>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</si>
  <si>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</si>
  <si>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</si>
  <si>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</si>
  <si>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</si>
  <si>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</si>
  <si>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</si>
  <si>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</si>
  <si>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</si>
  <si>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</si>
  <si>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</si>
  <si>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</si>
  <si>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</si>
  <si>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</si>
  <si>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</si>
  <si>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</si>
  <si>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</si>
  <si>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</si>
  <si>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</si>
  <si>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</si>
  <si>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</si>
  <si>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</si>
  <si>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</si>
  <si>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</si>
  <si>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</si>
  <si>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</si>
  <si>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</si>
  <si>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</si>
  <si>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</si>
  <si>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</si>
  <si>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</si>
  <si>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</si>
  <si>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</si>
  <si>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</si>
  <si>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</si>
  <si>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</si>
  <si>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</si>
  <si>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</si>
  <si>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</si>
  <si>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</si>
  <si>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</si>
  <si>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</si>
  <si>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</si>
  <si>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</si>
  <si>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</si>
  <si>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</si>
  <si>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</si>
  <si>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</si>
  <si>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</si>
  <si>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</si>
  <si>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</si>
  <si>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</si>
  <si>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</si>
  <si>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</si>
  <si>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</si>
  <si>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</si>
  <si>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</si>
  <si>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</si>
  <si>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</si>
  <si>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</si>
  <si>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</si>
  <si>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</si>
  <si>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</si>
  <si>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</si>
  <si>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</si>
  <si>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</si>
  <si>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</si>
  <si>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</si>
  <si>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</si>
  <si>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</si>
  <si>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</si>
  <si>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</si>
  <si>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</si>
  <si>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</si>
  <si>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</si>
  <si>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</si>
  <si>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</si>
  <si>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</si>
  <si>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</si>
  <si>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</si>
  <si>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</si>
  <si>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</si>
  <si>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</si>
  <si>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</si>
  <si>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</si>
  <si>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</si>
  <si>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</si>
  <si>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</si>
  <si>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</si>
  <si>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</si>
  <si>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</si>
  <si>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</si>
  <si>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</si>
  <si>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</si>
  <si>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</si>
  <si>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</si>
  <si>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</si>
  <si>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</si>
  <si>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</si>
  <si>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</si>
  <si>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</si>
  <si>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</si>
  <si>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</si>
  <si>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</si>
  <si>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</si>
  <si>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</si>
  <si>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</si>
  <si>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</si>
  <si>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</si>
  <si>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</si>
  <si>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</si>
  <si>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</si>
  <si>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</si>
  <si>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</si>
  <si>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</si>
  <si>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</si>
  <si>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</si>
  <si>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</si>
  <si>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</si>
  <si>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</si>
  <si>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</si>
  <si>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</si>
  <si>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</si>
  <si>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</si>
  <si>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</si>
  <si>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</si>
  <si>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</si>
  <si>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</si>
  <si>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</si>
  <si>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</si>
  <si>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</si>
  <si>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</si>
  <si>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</si>
  <si>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</si>
  <si>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</si>
  <si>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</si>
  <si>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</si>
  <si>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</si>
  <si>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</si>
  <si>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</si>
  <si>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</si>
  <si>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</si>
  <si>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</si>
  <si>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</si>
  <si>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</si>
  <si>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</si>
  <si>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</si>
  <si>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</si>
  <si>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</si>
  <si>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</si>
  <si>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</si>
  <si>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</si>
  <si>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</si>
  <si>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</si>
  <si>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</si>
  <si>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</si>
  <si>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</si>
  <si>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</si>
  <si>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</si>
  <si>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</si>
  <si>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</si>
  <si>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</si>
  <si>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</si>
  <si>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</si>
  <si>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</si>
  <si>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</si>
  <si>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</si>
  <si>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</si>
  <si>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</si>
  <si>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</si>
  <si>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</si>
  <si>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</si>
  <si>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</si>
  <si>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</si>
  <si>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</si>
  <si>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</si>
  <si>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</si>
  <si>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</si>
  <si>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</si>
  <si>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</si>
  <si>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</si>
  <si>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</si>
  <si>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</si>
  <si>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</si>
  <si>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</si>
  <si>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</si>
  <si>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</si>
  <si>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</si>
  <si>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</si>
  <si>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</si>
  <si>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</si>
  <si>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</si>
  <si>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</si>
  <si>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</si>
  <si>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</si>
  <si>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</si>
  <si>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</si>
  <si>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</si>
  <si>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</si>
  <si>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</si>
  <si>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</si>
  <si>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</si>
  <si>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</si>
  <si>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</si>
  <si>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</si>
  <si>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</si>
  <si>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</si>
  <si>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</si>
  <si>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</si>
  <si>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</si>
  <si>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</si>
  <si>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</si>
  <si>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</si>
  <si>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</si>
  <si>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</si>
  <si>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</si>
  <si>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</si>
  <si>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</si>
  <si>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</si>
  <si>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</si>
  <si>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</si>
  <si>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</si>
  <si>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</si>
  <si>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</si>
  <si>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</si>
  <si>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</si>
  <si>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</si>
  <si>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</si>
  <si>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</si>
  <si>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</si>
  <si>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</si>
  <si>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</si>
  <si>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</si>
  <si>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</si>
  <si>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</si>
  <si>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</si>
  <si>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</si>
  <si>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</si>
  <si>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</si>
  <si>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</si>
  <si>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</si>
  <si>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</si>
  <si>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</si>
  <si>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</si>
  <si>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</si>
  <si>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</si>
  <si>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</si>
  <si>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</si>
  <si>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</si>
  <si>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</si>
  <si>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</si>
  <si>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</si>
  <si>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</si>
  <si>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</si>
  <si>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</si>
  <si>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</si>
  <si>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</si>
  <si>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</si>
  <si>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</si>
  <si>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</si>
  <si>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</si>
  <si>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</si>
  <si>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</si>
  <si>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</si>
  <si>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</si>
  <si>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</si>
  <si>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</si>
  <si>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</si>
  <si>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</si>
  <si>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</si>
  <si>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</si>
  <si>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</si>
  <si>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</si>
  <si>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</si>
  <si>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</si>
  <si>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</si>
  <si>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</si>
  <si>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</si>
  <si>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</si>
  <si>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</si>
  <si>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</si>
  <si>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</si>
  <si>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</si>
  <si>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</si>
  <si>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</si>
  <si>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</si>
  <si>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</si>
  <si>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</si>
  <si>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</si>
  <si>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</si>
  <si>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</si>
  <si>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</si>
  <si>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</si>
  <si>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</si>
  <si>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</si>
  <si>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</si>
  <si>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</si>
  <si>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</si>
  <si>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</si>
  <si>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</si>
  <si>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</si>
  <si>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</si>
  <si>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</si>
  <si>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</si>
  <si>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</si>
  <si>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</si>
  <si>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</si>
  <si>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</si>
  <si>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</si>
  <si>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</si>
  <si>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</si>
  <si>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</si>
  <si>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</si>
  <si>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</si>
  <si>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</si>
  <si>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</si>
  <si>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</si>
  <si>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</si>
  <si>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</si>
  <si>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</si>
  <si>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</si>
  <si>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</si>
  <si>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</si>
  <si>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</si>
  <si>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</si>
  <si>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</si>
  <si>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</si>
  <si>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</si>
  <si>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</si>
  <si>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</si>
  <si>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</si>
  <si>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</si>
  <si>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</si>
  <si>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</si>
  <si>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</si>
  <si>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</si>
  <si>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</si>
  <si>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</si>
  <si>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</si>
  <si>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</si>
  <si>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</si>
  <si>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</si>
  <si>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</si>
  <si>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</si>
  <si>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</si>
  <si>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</si>
  <si>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</si>
  <si>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</si>
  <si>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</si>
  <si>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</si>
  <si>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</si>
  <si>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</si>
  <si>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</si>
  <si>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</si>
  <si>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</si>
  <si>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</si>
  <si>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</si>
  <si>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</si>
  <si>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</si>
  <si>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</si>
  <si>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</si>
  <si>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</si>
  <si>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</si>
  <si>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</si>
  <si>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</si>
  <si>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</si>
  <si>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</si>
  <si>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</si>
  <si>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</si>
  <si>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</si>
  <si>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</si>
  <si>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</si>
  <si>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</si>
  <si>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</si>
  <si>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</si>
  <si>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</si>
  <si>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</si>
  <si>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</si>
  <si>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</si>
  <si>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</si>
  <si>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</si>
  <si>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</si>
  <si>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</si>
  <si>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</si>
  <si>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</si>
  <si>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</si>
  <si>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</si>
  <si>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</si>
  <si>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</si>
  <si>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</si>
  <si>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</si>
  <si>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</si>
  <si>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</si>
  <si>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</si>
  <si>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</si>
  <si>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</si>
  <si>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</si>
  <si>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</si>
  <si>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</si>
  <si>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</si>
  <si>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</si>
  <si>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</si>
  <si>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</si>
  <si>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</si>
  <si>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</si>
  <si>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</si>
  <si>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</si>
  <si>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</si>
  <si>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</si>
  <si>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</si>
  <si>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</si>
  <si>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</si>
  <si>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</si>
  <si>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</si>
  <si>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</si>
  <si>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</si>
  <si>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</si>
  <si>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</si>
  <si>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</si>
  <si>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</si>
  <si>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</si>
  <si>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</si>
  <si>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</si>
  <si>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</si>
  <si>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</si>
  <si>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</si>
  <si>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</si>
  <si>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</si>
  <si>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</si>
  <si>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</si>
  <si>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</si>
  <si>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</si>
  <si>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</si>
  <si>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</si>
  <si>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</si>
  <si>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</si>
  <si>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</si>
  <si>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</si>
  <si>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</si>
  <si>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</si>
  <si>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</si>
  <si>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</si>
  <si>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</si>
  <si>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</si>
  <si>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</si>
  <si>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</si>
  <si>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</si>
  <si>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</si>
  <si>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</si>
  <si>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</si>
  <si>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</si>
  <si>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</si>
  <si>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</si>
  <si>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</si>
  <si>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</si>
  <si>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</si>
  <si>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</si>
  <si>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</si>
  <si>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</si>
  <si>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</si>
  <si>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</si>
  <si>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</si>
  <si>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</si>
  <si>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</si>
  <si>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</si>
  <si>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</si>
  <si>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</si>
  <si>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</si>
  <si>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</si>
  <si>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</si>
  <si>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</si>
  <si>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</si>
  <si>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</si>
  <si>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</si>
  <si>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</si>
  <si>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</si>
  <si>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</si>
  <si>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</si>
  <si>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</si>
  <si>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</si>
  <si>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</si>
  <si>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</si>
  <si>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</si>
  <si>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</si>
  <si>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</si>
  <si>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</si>
  <si>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</si>
  <si>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</si>
  <si>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</si>
  <si>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</si>
  <si>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</si>
  <si>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</si>
  <si>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</si>
  <si>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</si>
  <si>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</si>
  <si>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</si>
  <si>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</si>
  <si>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</si>
  <si>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</si>
  <si>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</si>
  <si>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</si>
  <si>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</si>
  <si>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</si>
  <si>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</si>
  <si>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</si>
  <si>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</si>
  <si>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</si>
  <si>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</si>
  <si>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</si>
  <si>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</si>
  <si>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</si>
  <si>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</si>
  <si>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</si>
  <si>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</si>
  <si>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</si>
  <si>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</si>
  <si>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</si>
  <si>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</si>
  <si>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</si>
  <si>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</si>
  <si>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</si>
  <si>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</si>
  <si>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</si>
  <si>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</si>
  <si>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</si>
  <si>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</si>
  <si>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</si>
  <si>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</si>
  <si>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</si>
  <si>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</si>
  <si>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</si>
  <si>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</si>
  <si>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</si>
  <si>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</si>
  <si>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</si>
  <si>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</si>
  <si>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</si>
  <si>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</si>
  <si>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</si>
  <si>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</si>
  <si>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</si>
  <si>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</si>
  <si>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</si>
  <si>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</si>
  <si>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</si>
  <si>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</si>
  <si>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</si>
  <si>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</si>
  <si>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</si>
  <si>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</si>
  <si>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</si>
  <si>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</si>
  <si>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</si>
  <si>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</si>
  <si>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</si>
  <si>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</si>
  <si>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</si>
  <si>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</si>
  <si>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</si>
  <si>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</si>
  <si>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</si>
  <si>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</si>
  <si>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</si>
  <si>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</si>
  <si>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</si>
  <si>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</si>
  <si>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</si>
  <si>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</si>
  <si>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</si>
  <si>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</si>
  <si>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</si>
  <si>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</si>
  <si>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</si>
  <si>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</si>
  <si>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</si>
  <si>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</si>
  <si>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</si>
  <si>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</si>
  <si>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</si>
  <si>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</si>
  <si>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</si>
  <si>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</si>
  <si>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</si>
  <si>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</si>
  <si>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</si>
  <si>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</si>
  <si>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</si>
  <si>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</si>
  <si>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</si>
  <si>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</si>
  <si>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</si>
  <si>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</si>
  <si>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</si>
  <si>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</si>
  <si>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</si>
  <si>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</si>
  <si>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</si>
  <si>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</si>
  <si>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</si>
  <si>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</si>
  <si>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</si>
  <si>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</si>
  <si>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</si>
  <si>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</si>
  <si>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</si>
  <si>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</si>
  <si>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</si>
  <si>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</si>
  <si>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</si>
  <si>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</si>
  <si>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</si>
  <si>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</si>
  <si>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</si>
  <si>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</si>
  <si>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</si>
  <si>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</si>
  <si>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</si>
  <si>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</si>
  <si>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</si>
  <si>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</si>
  <si>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</si>
  <si>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</si>
  <si>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</si>
  <si>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</si>
  <si>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</si>
  <si>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</si>
  <si>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</si>
  <si>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</si>
  <si>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</si>
  <si>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</si>
  <si>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</si>
  <si>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</si>
  <si>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</si>
  <si>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</si>
  <si>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</si>
  <si>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</si>
  <si>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</si>
  <si>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</si>
  <si>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</si>
  <si>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</si>
  <si>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</si>
  <si>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</si>
  <si>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</si>
  <si>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</si>
  <si>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</si>
  <si>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</si>
  <si>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</si>
  <si>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</si>
  <si>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</si>
  <si>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</si>
  <si>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</si>
  <si>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</si>
  <si>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</si>
  <si>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</si>
  <si>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</si>
  <si>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</si>
  <si>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</si>
  <si>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</si>
  <si>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</si>
  <si>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</si>
  <si>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</si>
  <si>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</si>
  <si>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</si>
  <si>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</si>
  <si>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</si>
  <si>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</si>
  <si>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</si>
  <si>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</si>
  <si>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</si>
  <si>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</si>
  <si>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</si>
  <si>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</si>
  <si>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</si>
  <si>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</si>
  <si>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</si>
  <si>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</si>
  <si>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</si>
  <si>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</si>
  <si>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</si>
  <si>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</si>
  <si>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</si>
  <si>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</si>
  <si>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</si>
  <si>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</si>
  <si>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</si>
  <si>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</si>
  <si>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</si>
  <si>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</si>
  <si>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</si>
  <si>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</si>
  <si>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</si>
  <si>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</si>
  <si>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</si>
  <si>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</si>
  <si>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</si>
  <si>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</si>
  <si>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</si>
  <si>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</si>
  <si>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</si>
  <si>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</si>
  <si>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</si>
  <si>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</si>
  <si>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</si>
  <si>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</si>
  <si>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</si>
  <si>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</si>
  <si>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</si>
  <si>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</si>
  <si>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</si>
  <si>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</si>
  <si>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</si>
  <si>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</si>
  <si>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</si>
  <si>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</si>
  <si>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</si>
  <si>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</si>
  <si>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</si>
  <si>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</si>
  <si>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</si>
  <si>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</si>
  <si>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</si>
  <si>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</si>
  <si>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</si>
  <si>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</si>
  <si>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</si>
  <si>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</si>
  <si>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</si>
  <si>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</si>
  <si>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</si>
  <si>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</si>
  <si>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</si>
  <si>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</si>
  <si>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</si>
  <si>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</si>
  <si>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</si>
  <si>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</si>
  <si>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</si>
  <si>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</si>
  <si>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</si>
  <si>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</si>
  <si>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</si>
  <si>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</si>
  <si>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</si>
  <si>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</si>
  <si>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</si>
  <si>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</si>
  <si>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</si>
  <si>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</si>
  <si>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</si>
  <si>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</si>
  <si>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</si>
  <si>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</si>
  <si>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</si>
  <si>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</si>
  <si>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</si>
  <si>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</si>
  <si>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</si>
  <si>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</si>
  <si>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</si>
  <si>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</si>
  <si>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</si>
  <si>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</si>
  <si>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</si>
  <si>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</si>
  <si>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</si>
  <si>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</si>
  <si>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</si>
  <si>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</si>
  <si>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</si>
  <si>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</si>
  <si>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</si>
  <si>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</si>
  <si>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</si>
  <si>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</si>
  <si>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</si>
  <si>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</si>
  <si>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</si>
  <si>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</si>
  <si>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</si>
  <si>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</si>
  <si>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</si>
  <si>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</si>
  <si>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</si>
  <si>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</si>
  <si>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</si>
  <si>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</si>
  <si>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</si>
  <si>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</si>
  <si>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</si>
  <si>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</si>
  <si>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</si>
  <si>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</si>
  <si>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</si>
  <si>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</si>
  <si>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</si>
  <si>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</si>
  <si>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</si>
  <si>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</si>
  <si>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</si>
  <si>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</si>
  <si>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</si>
  <si>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</si>
  <si>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</si>
  <si>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</si>
  <si>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</si>
  <si>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</si>
  <si>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</si>
  <si>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</si>
  <si>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</si>
  <si>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</si>
  <si>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</si>
  <si>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</si>
  <si>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</si>
  <si>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</si>
  <si>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</si>
  <si>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</si>
  <si>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</si>
  <si>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</si>
  <si>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</si>
  <si>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</si>
  <si>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</si>
  <si>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</si>
  <si>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</si>
  <si>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</si>
  <si>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</si>
  <si>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</si>
  <si>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</si>
  <si>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</si>
  <si>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</si>
  <si>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</si>
  <si>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</si>
  <si>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</si>
  <si>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</si>
  <si>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</si>
  <si>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</si>
  <si>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</si>
  <si>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</si>
  <si>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</si>
  <si>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</si>
  <si>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</si>
  <si>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</si>
  <si>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</si>
  <si>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</si>
  <si>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</si>
  <si>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</si>
  <si>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</si>
  <si>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</si>
  <si>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</si>
  <si>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</si>
  <si>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</si>
  <si>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</si>
  <si>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</si>
  <si>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</si>
  <si>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</si>
  <si>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</si>
  <si>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</si>
  <si>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</si>
  <si>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</si>
  <si>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</si>
  <si>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</si>
  <si>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</si>
  <si>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</si>
  <si>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</si>
  <si>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</si>
  <si>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</si>
  <si>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</si>
  <si>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</si>
  <si>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</si>
  <si>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</si>
  <si>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</si>
  <si>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</si>
  <si>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</si>
  <si>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</si>
  <si>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</si>
  <si>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</si>
  <si>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</si>
  <si>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</si>
  <si>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</si>
  <si>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</si>
  <si>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</si>
  <si>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</si>
  <si>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</si>
  <si>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</si>
  <si>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</si>
  <si>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</si>
  <si>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</si>
  <si>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</si>
  <si>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</si>
  <si>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</si>
  <si>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</si>
  <si>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</si>
  <si>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</si>
  <si>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</si>
  <si>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</si>
  <si>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</si>
  <si>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</si>
  <si>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</si>
  <si>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</si>
  <si>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</si>
  <si>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</si>
  <si>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</si>
  <si>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</si>
  <si>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</si>
  <si>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</si>
  <si>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</si>
  <si>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</si>
  <si>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</si>
  <si>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</si>
  <si>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</si>
  <si>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</si>
  <si>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</si>
  <si>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</si>
  <si>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</si>
  <si>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</si>
  <si>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</si>
  <si>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</si>
  <si>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</si>
  <si>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</si>
  <si>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</si>
  <si>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</si>
  <si>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</si>
  <si>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</si>
  <si>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</si>
  <si>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</si>
  <si>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</si>
  <si>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</si>
  <si>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</si>
  <si>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</si>
  <si>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</si>
  <si>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</si>
  <si>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</si>
  <si>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</si>
  <si>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</si>
  <si>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</si>
  <si>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</si>
  <si>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</si>
  <si>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</si>
  <si>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</si>
  <si>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</si>
  <si>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</si>
  <si>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</si>
  <si>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</si>
  <si>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</si>
  <si>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</si>
  <si>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</si>
  <si>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</si>
  <si>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</si>
  <si>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</si>
  <si>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</si>
  <si>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</si>
  <si>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</si>
  <si>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</si>
  <si>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</si>
  <si>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</si>
  <si>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</si>
  <si>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</si>
  <si>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</si>
  <si>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</si>
  <si>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</si>
  <si>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</si>
  <si>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</si>
  <si>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</si>
  <si>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</si>
  <si>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</si>
  <si>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</si>
  <si>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</si>
  <si>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</si>
  <si>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</si>
  <si>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</si>
  <si>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</si>
  <si>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</si>
  <si>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</si>
  <si>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</si>
  <si>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</si>
  <si>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</si>
  <si>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</si>
  <si>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</si>
  <si>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</si>
  <si>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</si>
  <si>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</si>
  <si>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</si>
  <si>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</si>
  <si>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</si>
  <si>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</si>
  <si>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</si>
  <si>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</si>
  <si>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</si>
  <si>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</si>
  <si>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</si>
  <si>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</si>
  <si>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</si>
  <si>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</si>
  <si>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</si>
  <si>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</si>
  <si>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</si>
  <si>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</si>
  <si>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</si>
  <si>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</si>
  <si>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</si>
  <si>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</si>
  <si>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</si>
  <si>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</si>
  <si>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</si>
  <si>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</si>
  <si>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</si>
  <si>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</si>
  <si>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</si>
  <si>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</si>
  <si>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</si>
  <si>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</si>
  <si>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</si>
  <si>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</si>
  <si>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</si>
  <si>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</si>
  <si>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</si>
  <si>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</si>
  <si>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</si>
  <si>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</si>
  <si>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</si>
  <si>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</si>
  <si>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</si>
  <si>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</si>
  <si>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</si>
  <si>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</si>
  <si>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</si>
  <si>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</si>
  <si>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</si>
  <si>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</si>
  <si>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</si>
  <si>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</si>
  <si>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</si>
  <si>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</si>
  <si>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</si>
  <si>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</si>
  <si>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</si>
  <si>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</si>
  <si>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</si>
  <si>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</si>
  <si>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</si>
  <si>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</si>
  <si>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</si>
  <si>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</si>
  <si>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</si>
  <si>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</si>
  <si>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</si>
  <si>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</si>
  <si>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</si>
  <si>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</si>
  <si>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</si>
  <si>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</si>
  <si>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</si>
  <si>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</si>
  <si>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</si>
  <si>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</si>
  <si>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</si>
  <si>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</si>
  <si>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</si>
  <si>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</si>
  <si>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</si>
  <si>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</si>
  <si>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</si>
  <si>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</si>
  <si>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</si>
  <si>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</si>
  <si>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</si>
  <si>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</si>
  <si>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</si>
  <si>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</si>
  <si>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</si>
  <si>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</si>
  <si>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</si>
  <si>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</si>
  <si>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</si>
  <si>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</si>
  <si>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</si>
  <si>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</si>
  <si>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</si>
  <si>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</si>
  <si>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</si>
  <si>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</si>
  <si>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</si>
  <si>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</si>
  <si>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</si>
  <si>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</si>
  <si>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</si>
  <si>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</si>
  <si>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</si>
  <si>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</si>
  <si>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</si>
  <si>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</si>
  <si>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</si>
  <si>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</si>
  <si>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</si>
  <si>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</si>
  <si>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</si>
  <si>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</si>
  <si>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</si>
  <si>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</si>
  <si>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</si>
  <si>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</si>
  <si>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</si>
  <si>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</si>
  <si>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</si>
  <si>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</si>
  <si>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</si>
  <si>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</si>
  <si>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</si>
  <si>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</si>
  <si>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</si>
  <si>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</si>
  <si>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</si>
  <si>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</si>
  <si>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</si>
  <si>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</si>
  <si>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</si>
  <si>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</si>
  <si>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</si>
  <si>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</si>
  <si>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</si>
  <si>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</si>
  <si>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</si>
  <si>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</si>
  <si>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</si>
  <si>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</si>
  <si>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</si>
  <si>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</si>
  <si>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</si>
  <si>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</si>
  <si>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</si>
  <si>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</si>
  <si>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</si>
  <si>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</si>
  <si>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</si>
  <si>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</si>
  <si>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</si>
  <si>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</si>
  <si>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</si>
  <si>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</si>
  <si>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</si>
  <si>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</si>
  <si>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</si>
  <si>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</si>
  <si>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</si>
  <si>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</si>
  <si>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</si>
  <si>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</si>
  <si>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</si>
  <si>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</si>
  <si>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</si>
  <si>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</si>
  <si>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</si>
  <si>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</si>
  <si>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</si>
  <si>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</si>
  <si>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</si>
  <si>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</si>
  <si>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</si>
  <si>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</si>
  <si>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</si>
  <si>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</si>
  <si>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</si>
  <si>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</si>
  <si>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</si>
  <si>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</si>
  <si>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</si>
  <si>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</si>
  <si>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</si>
  <si>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</si>
  <si>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</si>
  <si>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</si>
  <si>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</si>
  <si>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</si>
  <si>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</si>
  <si>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</si>
  <si>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</si>
  <si>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</si>
  <si>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</si>
  <si>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</si>
  <si>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</si>
  <si>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</si>
  <si>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</si>
  <si>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</si>
  <si>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</si>
  <si>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</si>
  <si>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</si>
  <si>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</si>
  <si>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</si>
  <si>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</si>
  <si>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</si>
  <si>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</si>
  <si>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</si>
  <si>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</si>
  <si>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</si>
  <si>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</si>
  <si>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</si>
  <si>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</si>
  <si>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</si>
  <si>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</si>
  <si>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</si>
  <si>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</si>
  <si>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</si>
  <si>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</si>
  <si>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</si>
  <si>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</si>
  <si>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</si>
  <si>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</si>
  <si>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</si>
  <si>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</si>
  <si>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</si>
  <si>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</si>
  <si>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</si>
  <si>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</si>
  <si>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</si>
  <si>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</si>
  <si>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</si>
  <si>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</si>
  <si>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</si>
  <si>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</si>
  <si>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</si>
  <si>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</si>
  <si>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</si>
  <si>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</si>
  <si>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</si>
  <si>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</si>
  <si>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</si>
  <si>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</si>
  <si>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</si>
  <si>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</si>
  <si>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</si>
  <si>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</si>
  <si>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</si>
  <si>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</si>
  <si>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</si>
  <si>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</si>
  <si>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</si>
  <si>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</si>
  <si>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</si>
  <si>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</si>
  <si>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</si>
  <si>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</si>
  <si>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</si>
  <si>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</si>
  <si>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</si>
  <si>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</si>
  <si>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</si>
  <si>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</si>
  <si>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</si>
  <si>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</si>
  <si>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</si>
  <si>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</si>
  <si>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</si>
  <si>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</si>
  <si>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</si>
  <si>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</si>
  <si>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</si>
  <si>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</si>
  <si>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</si>
  <si>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</si>
  <si>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</si>
  <si>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</si>
  <si>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</si>
  <si>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</si>
  <si>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</si>
  <si>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</si>
  <si>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</si>
  <si>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</si>
  <si>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</si>
  <si>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</si>
  <si>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</si>
  <si>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</si>
  <si>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</si>
  <si>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</si>
  <si>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</si>
  <si>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</si>
  <si>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</si>
  <si>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</si>
  <si>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</si>
  <si>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</si>
  <si>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</si>
  <si>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</si>
  <si>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</si>
  <si>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</si>
  <si>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</si>
  <si>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</si>
  <si>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</si>
  <si>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</si>
  <si>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</si>
  <si>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</si>
  <si>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</si>
  <si>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</si>
  <si>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</si>
  <si>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</si>
  <si>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</si>
  <si>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</si>
  <si>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</si>
  <si>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</si>
  <si>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</si>
  <si>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</si>
  <si>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</si>
  <si>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</si>
  <si>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</si>
  <si>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</si>
  <si>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</si>
  <si>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</si>
  <si>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</si>
  <si>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</si>
  <si>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</si>
  <si>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</si>
  <si>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</si>
  <si>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</si>
  <si>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</si>
  <si>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</si>
  <si>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</si>
  <si>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</si>
  <si>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</si>
  <si>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</si>
  <si>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</si>
  <si>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</si>
  <si>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</si>
  <si>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</si>
  <si>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</si>
  <si>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</si>
  <si>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</si>
  <si>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</si>
  <si>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</si>
  <si>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</si>
  <si>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</si>
  <si>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</si>
  <si>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</si>
  <si>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</si>
  <si>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</si>
  <si>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</si>
  <si>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</si>
  <si>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</si>
  <si>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</si>
  <si>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</si>
  <si>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</si>
  <si>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</si>
  <si>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</si>
  <si>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</si>
  <si>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</si>
  <si>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</si>
  <si>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</si>
  <si>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</si>
  <si>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</si>
  <si>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</si>
  <si>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</si>
  <si>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</si>
  <si>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</si>
  <si>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</si>
  <si>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</si>
  <si>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</si>
  <si>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</si>
  <si>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</si>
  <si>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</si>
  <si>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</si>
  <si>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</si>
  <si>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</si>
  <si>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</si>
  <si>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</si>
  <si>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</si>
  <si>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</si>
  <si>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</si>
  <si>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</si>
  <si>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</si>
  <si>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</si>
  <si>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</si>
  <si>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</si>
  <si>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</si>
  <si>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</si>
  <si>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</si>
  <si>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</si>
  <si>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</si>
  <si>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</si>
  <si>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</si>
  <si>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</si>
  <si>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</si>
  <si>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</si>
  <si>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</si>
  <si>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</si>
  <si>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</si>
  <si>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</si>
  <si>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</si>
  <si>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</si>
  <si>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</si>
  <si>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</si>
  <si>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</si>
  <si>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</si>
  <si>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</si>
  <si>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</si>
  <si>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</si>
  <si>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</si>
  <si>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</si>
  <si>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</si>
  <si>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</si>
  <si>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</si>
  <si>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</si>
  <si>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</si>
  <si>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</si>
  <si>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</si>
  <si>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</si>
  <si>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</si>
  <si>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</si>
  <si>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</si>
  <si>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</si>
  <si>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</si>
  <si>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</si>
  <si>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</si>
  <si>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</si>
  <si>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</si>
  <si>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</si>
  <si>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</si>
  <si>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</si>
  <si>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</si>
  <si>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</si>
  <si>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</si>
  <si>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</si>
  <si>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</si>
  <si>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</si>
  <si>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</si>
  <si>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</si>
  <si>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</si>
  <si>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</si>
  <si>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</si>
  <si>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</si>
  <si>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</si>
  <si>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</si>
  <si>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</si>
  <si>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</si>
  <si>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</si>
  <si>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</si>
  <si>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</si>
  <si>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</si>
  <si>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</si>
  <si>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</si>
  <si>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</si>
  <si>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</si>
  <si>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</si>
  <si>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</si>
  <si>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</si>
  <si>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</si>
  <si>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</si>
  <si>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</si>
  <si>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</si>
  <si>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</si>
  <si>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</si>
  <si>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</si>
  <si>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</si>
  <si>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</si>
  <si>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</si>
  <si>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</si>
  <si>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</si>
  <si>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</si>
  <si>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</si>
  <si>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</si>
  <si>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</si>
  <si>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</si>
  <si>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</si>
  <si>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</si>
  <si>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</si>
  <si>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</si>
  <si>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</si>
  <si>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</si>
  <si>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</si>
  <si>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</si>
  <si>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</si>
  <si>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</si>
  <si>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</si>
  <si>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</si>
  <si>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</si>
  <si>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</si>
  <si>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</si>
  <si>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</si>
  <si>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</si>
  <si>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</si>
  <si>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</si>
  <si>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</si>
  <si>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</si>
  <si>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</si>
  <si>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</si>
  <si>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</si>
  <si>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</si>
  <si>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</si>
  <si>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</si>
  <si>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</si>
  <si>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</si>
  <si>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</si>
  <si>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</si>
  <si>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</si>
  <si>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</si>
  <si>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</si>
  <si>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</si>
  <si>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</si>
  <si>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</si>
  <si>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</si>
  <si>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</si>
  <si>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</si>
  <si>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</si>
  <si>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</si>
  <si>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</si>
  <si>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</si>
  <si>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</si>
  <si>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</si>
  <si>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</si>
  <si>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</si>
  <si>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</si>
  <si>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</si>
  <si>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</si>
  <si>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</si>
  <si>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</si>
  <si>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</si>
  <si>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</si>
  <si>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</si>
  <si>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</si>
  <si>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</si>
  <si>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</si>
  <si>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</si>
  <si>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</si>
  <si>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</si>
  <si>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</si>
  <si>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</si>
  <si>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</si>
  <si>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</si>
  <si>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</si>
  <si>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</si>
  <si>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</si>
  <si>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</si>
  <si>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</si>
  <si>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</si>
  <si>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</si>
  <si>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</si>
  <si>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</si>
  <si>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</si>
  <si>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</si>
  <si>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</si>
  <si>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</si>
  <si>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</si>
  <si>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</si>
  <si>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</si>
  <si>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</si>
  <si>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</si>
  <si>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</si>
  <si>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</si>
  <si>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</si>
  <si>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</si>
  <si>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</si>
  <si>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</si>
  <si>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</si>
  <si>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</si>
  <si>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</si>
  <si>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</si>
  <si>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</si>
  <si>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</si>
  <si>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</si>
  <si>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</si>
  <si>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</si>
  <si>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</si>
  <si>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</si>
  <si>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</si>
  <si>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</si>
  <si>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</si>
  <si>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</si>
  <si>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</si>
  <si>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</si>
  <si>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</si>
  <si>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</si>
  <si>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</si>
  <si>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</si>
  <si>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</si>
  <si>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</si>
  <si>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</si>
  <si>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</si>
  <si>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</si>
  <si>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</si>
  <si>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</si>
  <si>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</si>
  <si>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</si>
  <si>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</si>
  <si>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</si>
  <si>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</si>
  <si>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</si>
  <si>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</si>
  <si>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</si>
  <si>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</si>
  <si>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</si>
  <si>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</si>
  <si>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</si>
  <si>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</si>
  <si>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</si>
  <si>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</si>
  <si>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</si>
  <si>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</si>
  <si>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</si>
  <si>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</si>
  <si>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</si>
  <si>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</si>
  <si>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</si>
  <si>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</si>
  <si>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</si>
  <si>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</si>
  <si>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</si>
  <si>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</si>
  <si>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</si>
  <si>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</si>
  <si>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</si>
  <si>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</si>
  <si>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</si>
  <si>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</si>
  <si>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</si>
  <si>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</si>
  <si>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</si>
  <si>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</si>
  <si>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</si>
  <si>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</si>
  <si>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</si>
  <si>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</si>
  <si>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</si>
  <si>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</si>
  <si>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</si>
  <si>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</si>
  <si>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</si>
  <si>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</si>
  <si>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</si>
  <si>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</si>
  <si>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</si>
  <si>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</si>
  <si>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</si>
  <si>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</si>
  <si>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</si>
  <si>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</si>
  <si>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</si>
  <si>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</si>
  <si>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</si>
  <si>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</si>
  <si>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</si>
  <si>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</si>
  <si>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</si>
  <si>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</si>
  <si>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</si>
  <si>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</si>
  <si>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</si>
  <si>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</si>
  <si>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</si>
  <si>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</si>
  <si>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</si>
  <si>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</si>
  <si>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</si>
  <si>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</si>
  <si>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</si>
  <si>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</si>
  <si>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</si>
  <si>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</si>
  <si>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</si>
  <si>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</si>
  <si>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</si>
  <si>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</si>
  <si>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</si>
  <si>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</si>
  <si>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</si>
  <si>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</si>
  <si>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</si>
  <si>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</si>
  <si>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</si>
  <si>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</si>
  <si>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</si>
  <si>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</si>
  <si>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</si>
  <si>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</si>
  <si>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</si>
  <si>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</si>
  <si>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</si>
  <si>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</si>
  <si>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</si>
  <si>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</si>
  <si>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</si>
  <si>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</si>
  <si>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</si>
  <si>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</si>
  <si>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</si>
  <si>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</si>
  <si>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</si>
  <si>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</si>
  <si>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</si>
  <si>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</si>
  <si>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</si>
  <si>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</si>
  <si>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</si>
  <si>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</si>
  <si>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</si>
  <si>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</si>
  <si>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</si>
  <si>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</si>
  <si>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</si>
  <si>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</si>
  <si>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</si>
  <si>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</si>
  <si>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</si>
  <si>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</si>
  <si>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</si>
  <si>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</si>
  <si>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</si>
  <si>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</si>
  <si>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</si>
  <si>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</si>
  <si>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</si>
  <si>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</si>
  <si>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</si>
  <si>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</si>
  <si>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</si>
  <si>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</si>
  <si>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</si>
  <si>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</si>
  <si>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</si>
  <si>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</si>
  <si>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</si>
  <si>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</si>
  <si>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</si>
  <si>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</si>
  <si>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</si>
  <si>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</si>
  <si>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</si>
  <si>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</si>
  <si>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</si>
  <si>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</si>
  <si>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</si>
  <si>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</si>
  <si>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</si>
  <si>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</si>
  <si>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</si>
  <si>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</si>
  <si>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</si>
  <si>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</si>
  <si>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</si>
  <si>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</si>
  <si>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</si>
  <si>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</si>
  <si>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</si>
  <si>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</si>
  <si>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</si>
  <si>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</si>
  <si>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</si>
  <si>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</si>
  <si>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</si>
  <si>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</si>
  <si>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</si>
  <si>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</si>
  <si>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</si>
  <si>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</si>
  <si>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</si>
  <si>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</si>
  <si>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</si>
  <si>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</si>
  <si>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</si>
  <si>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</si>
  <si>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</si>
  <si>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</si>
  <si>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</si>
  <si>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</si>
  <si>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</si>
  <si>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</si>
  <si>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</si>
  <si>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</si>
  <si>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</si>
  <si>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</si>
  <si>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</si>
  <si>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</si>
  <si>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</si>
  <si>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</si>
  <si>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</si>
  <si>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</si>
  <si>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</si>
  <si>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</si>
  <si>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</si>
  <si>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</si>
  <si>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</si>
  <si>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</si>
  <si>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</si>
  <si>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</si>
  <si>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</si>
  <si>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</si>
  <si>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</si>
  <si>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</si>
  <si>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</si>
  <si>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</si>
  <si>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</si>
  <si>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</si>
  <si>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</si>
  <si>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</si>
  <si>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</si>
  <si>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</si>
  <si>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</si>
  <si>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</si>
  <si>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</si>
  <si>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</si>
  <si>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</si>
  <si>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</si>
  <si>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</si>
  <si>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</si>
  <si>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</si>
  <si>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</si>
  <si>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</si>
  <si>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</si>
  <si>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</si>
  <si>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</si>
  <si>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</si>
  <si>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</si>
  <si>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</si>
  <si>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</si>
  <si>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</si>
  <si>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</si>
  <si>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</si>
  <si>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</si>
  <si>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</si>
  <si>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</si>
  <si>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</si>
  <si>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</si>
  <si>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</si>
  <si>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</si>
  <si>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</si>
  <si>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</si>
  <si>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</si>
  <si>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</si>
  <si>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</si>
  <si>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</si>
  <si>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</si>
  <si>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</si>
  <si>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</si>
  <si>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</si>
  <si>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</si>
  <si>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</si>
  <si>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</si>
  <si>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</si>
  <si>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</si>
  <si>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</si>
  <si>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</si>
  <si>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</si>
  <si>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</si>
  <si>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</si>
  <si>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</si>
  <si>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</si>
  <si>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</si>
  <si>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</si>
  <si>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</si>
  <si>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</si>
  <si>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</si>
  <si>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</si>
  <si>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</si>
  <si>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</si>
  <si>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</si>
  <si>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</si>
  <si>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</si>
  <si>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</si>
  <si>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</si>
  <si>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</si>
  <si>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</si>
  <si>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</si>
  <si>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</si>
  <si>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</si>
  <si>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</si>
  <si>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</si>
  <si>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</si>
  <si>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</si>
  <si>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</si>
  <si>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</si>
  <si>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</si>
  <si>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</si>
  <si>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</si>
  <si>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</si>
  <si>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</si>
  <si>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</si>
  <si>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</si>
  <si>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</si>
  <si>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</si>
  <si>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</si>
  <si>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</si>
  <si>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</si>
  <si>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</si>
  <si>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</si>
  <si>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</si>
  <si>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</si>
  <si>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</si>
  <si>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</si>
  <si>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</si>
  <si>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</si>
  <si>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</si>
  <si>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</si>
  <si>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</si>
  <si>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</si>
  <si>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</si>
  <si>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</si>
  <si>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</si>
  <si>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</si>
  <si>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</si>
  <si>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</si>
  <si>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</si>
  <si>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</si>
  <si>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</si>
  <si>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</si>
  <si>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</si>
  <si>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</si>
  <si>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</si>
  <si>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</si>
  <si>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</si>
  <si>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</si>
  <si>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</si>
  <si>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</si>
  <si>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</si>
  <si>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</si>
  <si>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</si>
  <si>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</si>
  <si>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</si>
  <si>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</si>
  <si>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</si>
  <si>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</si>
  <si>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</si>
  <si>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</si>
  <si>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</si>
  <si>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</si>
  <si>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</si>
  <si>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</si>
  <si>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</si>
  <si>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</si>
  <si>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</si>
  <si>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</si>
  <si>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</si>
  <si>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</si>
  <si>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</si>
  <si>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</si>
  <si>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</si>
  <si>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</si>
  <si>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</si>
  <si>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</si>
  <si>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</si>
  <si>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</si>
  <si>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</si>
  <si>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</si>
  <si>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</si>
  <si>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</si>
  <si>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</si>
  <si>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</si>
  <si>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</si>
  <si>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</si>
  <si>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</si>
  <si>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</si>
  <si>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</si>
  <si>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</si>
  <si>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</si>
  <si>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</si>
  <si>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</si>
  <si>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</si>
  <si>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</si>
  <si>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</si>
  <si>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</si>
  <si>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</si>
  <si>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</si>
  <si>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</si>
  <si>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</si>
  <si>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</si>
  <si>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</si>
  <si>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</si>
  <si>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</si>
  <si>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</si>
  <si>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</si>
  <si>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</si>
  <si>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</si>
  <si>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</si>
  <si>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</si>
  <si>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</si>
  <si>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</si>
  <si>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</si>
  <si>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</si>
  <si>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</si>
  <si>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</si>
  <si>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</si>
  <si>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</si>
  <si>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</si>
  <si>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</si>
  <si>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</si>
  <si>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</si>
  <si>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</si>
  <si>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</si>
  <si>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</si>
  <si>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</si>
  <si>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</si>
  <si>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</si>
  <si>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</si>
  <si>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</si>
  <si>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</si>
  <si>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</si>
  <si>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</si>
  <si>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</si>
  <si>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</si>
  <si>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</si>
  <si>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</si>
  <si>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</si>
  <si>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</si>
  <si>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</si>
  <si>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</si>
  <si>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</si>
  <si>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</si>
  <si>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</si>
  <si>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</si>
  <si>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</si>
  <si>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</si>
  <si>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</si>
  <si>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</si>
  <si>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</si>
  <si>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</si>
  <si>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</si>
  <si>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</si>
  <si>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</si>
  <si>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</si>
  <si>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</si>
  <si>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</si>
  <si>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</si>
  <si>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</si>
  <si>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</si>
  <si>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</si>
  <si>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</si>
  <si>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</si>
  <si>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</si>
  <si>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</si>
  <si>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</si>
  <si>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</si>
  <si>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</si>
  <si>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</si>
  <si>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</si>
  <si>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</si>
  <si>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</si>
  <si>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</si>
  <si>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</si>
  <si>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</si>
  <si>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</si>
  <si>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</si>
  <si>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</si>
  <si>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</si>
  <si>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</si>
  <si>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</si>
  <si>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</si>
  <si>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</si>
  <si>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</si>
  <si>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</si>
  <si>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</si>
  <si>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</si>
  <si>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</si>
  <si>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</si>
  <si>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</si>
  <si>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</si>
  <si>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</si>
  <si>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</si>
  <si>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</si>
  <si>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</si>
  <si>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</si>
  <si>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</si>
  <si>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</si>
  <si>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</si>
  <si>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</si>
  <si>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</si>
  <si>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</si>
  <si>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</si>
  <si>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</si>
  <si>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</si>
  <si>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</si>
  <si>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</si>
  <si>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</si>
  <si>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</si>
  <si>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</si>
  <si>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</si>
  <si>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</si>
  <si>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</si>
  <si>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</si>
  <si>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</si>
  <si>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</si>
  <si>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</si>
  <si>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</si>
  <si>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</si>
  <si>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</si>
  <si>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</si>
  <si>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</si>
  <si>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</si>
  <si>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</si>
  <si>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</si>
  <si>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</si>
  <si>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</si>
  <si>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</si>
  <si>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</si>
  <si>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</si>
  <si>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</si>
  <si>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</si>
  <si>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</si>
  <si>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</si>
  <si>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</si>
  <si>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</si>
  <si>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</si>
  <si>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</si>
  <si>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</si>
  <si>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</si>
  <si>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</si>
  <si>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</si>
  <si>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</si>
  <si>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</si>
  <si>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</si>
  <si>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</si>
  <si>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</si>
  <si>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</si>
  <si>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</si>
  <si>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</si>
  <si>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</si>
  <si>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</si>
  <si>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</si>
  <si>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</si>
  <si>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</si>
  <si>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</si>
  <si>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</si>
  <si>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</si>
  <si>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</si>
  <si>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</si>
  <si>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</si>
  <si>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</si>
  <si>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</si>
  <si>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</si>
  <si>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</si>
  <si>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</si>
  <si>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</si>
  <si>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</si>
  <si>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</si>
  <si>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</si>
  <si>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</si>
  <si>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</si>
  <si>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</si>
  <si>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</si>
  <si>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</si>
  <si>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</si>
  <si>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</si>
  <si>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</si>
  <si>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</si>
  <si>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</si>
  <si>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</si>
  <si>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</si>
  <si>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</si>
  <si>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</si>
  <si>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</si>
  <si>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</si>
  <si>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</si>
  <si>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</si>
  <si>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</si>
  <si>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</si>
  <si>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</si>
  <si>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</si>
  <si>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</si>
  <si>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</si>
  <si>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</si>
  <si>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</si>
  <si>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</si>
  <si>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</si>
  <si>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</si>
  <si>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</si>
  <si>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</si>
  <si>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</si>
  <si>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</si>
  <si>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</si>
  <si>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</si>
  <si>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</si>
  <si>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</si>
  <si>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</si>
  <si>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</si>
  <si>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</si>
  <si>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</si>
  <si>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</si>
  <si>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</si>
  <si>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</si>
  <si>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</si>
  <si>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</si>
  <si>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</si>
  <si>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</si>
  <si>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</si>
  <si>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</si>
  <si>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</si>
  <si>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</si>
  <si>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</si>
  <si>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</si>
  <si>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</si>
  <si>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</si>
  <si>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</si>
  <si>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</si>
  <si>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</si>
  <si>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</si>
  <si>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</si>
  <si>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</si>
  <si>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</si>
  <si>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</si>
  <si>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</si>
  <si>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</si>
  <si>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</si>
  <si>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</si>
  <si>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</si>
  <si>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</si>
  <si>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</si>
  <si>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</si>
  <si>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</si>
  <si>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</si>
  <si>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</si>
  <si>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</si>
  <si>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</si>
  <si>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</si>
  <si>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</si>
  <si>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</si>
  <si>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</si>
  <si>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</si>
  <si>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</si>
  <si>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</si>
  <si>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</si>
  <si>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</si>
  <si>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</si>
  <si>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</si>
  <si>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</si>
  <si>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</si>
  <si>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</si>
  <si>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</si>
  <si>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</si>
  <si>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</si>
  <si>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</si>
  <si>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</si>
  <si>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</si>
  <si>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</si>
  <si>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</si>
  <si>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</si>
  <si>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</si>
  <si>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</si>
  <si>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</si>
  <si>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</si>
  <si>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</si>
  <si>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</si>
  <si>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</si>
  <si>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</si>
  <si>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</si>
  <si>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</si>
  <si>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</si>
  <si>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</si>
  <si>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</si>
  <si>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</si>
  <si>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</si>
  <si>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</si>
  <si>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</si>
  <si>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</si>
  <si>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</si>
  <si>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</si>
  <si>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</si>
  <si>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</si>
  <si>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</si>
  <si>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</si>
  <si>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</si>
  <si>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</si>
  <si>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</si>
  <si>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</si>
  <si>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</si>
  <si>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</si>
  <si>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</si>
  <si>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</si>
  <si>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</si>
  <si>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</si>
  <si>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</si>
  <si>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</si>
  <si>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</si>
  <si>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</si>
  <si>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</si>
  <si>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</si>
  <si>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</si>
  <si>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</si>
  <si>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</si>
  <si>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</si>
  <si>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</si>
  <si>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</si>
  <si>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</si>
  <si>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</si>
  <si>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</si>
  <si>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</si>
  <si>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</si>
  <si>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</si>
  <si>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</si>
  <si>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</si>
  <si>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</si>
  <si>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</si>
  <si>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</si>
  <si>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</si>
  <si>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</si>
  <si>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</si>
  <si>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</si>
  <si>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</si>
  <si>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</si>
  <si>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</si>
  <si>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</si>
  <si>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</si>
  <si>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</si>
  <si>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</si>
  <si>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</si>
  <si>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</si>
  <si>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</si>
  <si>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</si>
  <si>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</si>
  <si>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</si>
  <si>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</si>
  <si>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</si>
  <si>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</si>
  <si>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</si>
  <si>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</si>
  <si>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</si>
  <si>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</si>
  <si>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</si>
  <si>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</si>
  <si>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</si>
  <si>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</si>
  <si>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</si>
  <si>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</si>
  <si>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</si>
  <si>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</si>
  <si>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</si>
  <si>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</si>
  <si>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</si>
  <si>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</si>
  <si>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</si>
  <si>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</si>
  <si>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</si>
  <si>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</si>
  <si>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</si>
  <si>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</si>
  <si>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</si>
  <si>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</si>
  <si>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</si>
  <si>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</si>
  <si>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</si>
  <si>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</si>
  <si>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</si>
  <si>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</si>
  <si>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</si>
  <si>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</si>
  <si>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</si>
  <si>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</si>
  <si>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</si>
  <si>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</si>
  <si>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</si>
  <si>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</si>
  <si>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</si>
  <si>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</si>
  <si>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</si>
  <si>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</si>
  <si>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</si>
  <si>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</si>
  <si>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</si>
  <si>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</si>
  <si>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</si>
  <si>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</si>
  <si>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</si>
  <si>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</si>
  <si>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</si>
  <si>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</si>
  <si>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</si>
  <si>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</si>
  <si>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</si>
  <si>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</si>
  <si>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</si>
  <si>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</si>
  <si>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</si>
  <si>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</si>
  <si>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</si>
  <si>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</si>
  <si>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</si>
  <si>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</si>
  <si>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</si>
  <si>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</si>
  <si>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</si>
  <si>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</si>
  <si>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</si>
  <si>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</si>
  <si>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</si>
  <si>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</si>
  <si>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</si>
  <si>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</si>
  <si>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</si>
  <si>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</si>
  <si>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</si>
  <si>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</si>
  <si>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</si>
  <si>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</si>
  <si>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</si>
  <si>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</si>
  <si>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</si>
  <si>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</si>
  <si>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</si>
  <si>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</si>
  <si>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</si>
  <si>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</si>
  <si>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</si>
  <si>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</si>
  <si>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</si>
  <si>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</si>
  <si>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</si>
  <si>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</si>
  <si>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</si>
  <si>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</si>
  <si>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</si>
  <si>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</si>
  <si>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</si>
  <si>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</si>
  <si>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</si>
  <si>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</si>
  <si>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</si>
  <si>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</si>
  <si>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</si>
  <si>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</si>
  <si>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</si>
  <si>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</si>
  <si>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</si>
  <si>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</si>
  <si>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</si>
  <si>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</si>
  <si>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</si>
  <si>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</si>
  <si>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</si>
  <si>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</si>
  <si>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</si>
  <si>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</si>
  <si>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</si>
  <si>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</si>
  <si>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</si>
  <si>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</si>
  <si>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</si>
  <si>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</si>
  <si>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</si>
  <si>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</si>
  <si>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</si>
  <si>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</si>
  <si>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</si>
  <si>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</si>
  <si>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</si>
  <si>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</si>
  <si>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</si>
  <si>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</si>
  <si>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</si>
  <si>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</si>
  <si>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</si>
  <si>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</si>
  <si>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</si>
  <si>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</si>
  <si>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</si>
  <si>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</si>
  <si>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</si>
  <si>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</si>
  <si>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</si>
  <si>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</si>
  <si>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</si>
  <si>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</si>
  <si>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</si>
  <si>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</si>
  <si>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</si>
  <si>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</si>
  <si>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</si>
  <si>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</si>
  <si>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</si>
  <si>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</si>
  <si>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</si>
  <si>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</si>
  <si>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</si>
  <si>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</si>
  <si>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</si>
  <si>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</si>
  <si>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</si>
  <si>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</si>
  <si>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</si>
  <si>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</si>
  <si>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</si>
  <si>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</si>
  <si>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</si>
  <si>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</si>
  <si>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</si>
  <si>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</si>
  <si>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</si>
  <si>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</si>
  <si>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</si>
  <si>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</si>
  <si>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</si>
  <si>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</si>
  <si>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</si>
  <si>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</si>
  <si>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</si>
  <si>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</si>
  <si>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</si>
  <si>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</si>
  <si>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</si>
  <si>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</si>
  <si>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</si>
  <si>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</si>
  <si>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</si>
  <si>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</si>
  <si>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</si>
  <si>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</si>
  <si>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</si>
  <si>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</si>
  <si>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</si>
  <si>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</si>
  <si>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</si>
  <si>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</si>
  <si>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</si>
  <si>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</si>
  <si>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</si>
  <si>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</si>
  <si>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</si>
  <si>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</si>
  <si>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</si>
  <si>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</si>
  <si>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</si>
  <si>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</si>
  <si>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</si>
  <si>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</si>
  <si>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</si>
  <si>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</si>
  <si>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</si>
  <si>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</si>
  <si>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</si>
  <si>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</si>
  <si>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</si>
  <si>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</si>
  <si>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</si>
  <si>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</si>
  <si>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</si>
  <si>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</si>
  <si>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</si>
  <si>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</si>
  <si>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</si>
  <si>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</si>
  <si>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</si>
  <si>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</si>
  <si>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</si>
  <si>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</si>
  <si>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</si>
  <si>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</si>
  <si>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</si>
  <si>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</si>
  <si>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</si>
  <si>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</si>
  <si>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</si>
  <si>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</si>
  <si>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</si>
  <si>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</si>
  <si>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</si>
  <si>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</si>
  <si>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</si>
  <si>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</si>
  <si>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</si>
  <si>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</si>
  <si>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</si>
  <si>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</si>
  <si>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</si>
  <si>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</si>
  <si>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</si>
  <si>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</si>
  <si>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</si>
  <si>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</si>
  <si>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</si>
  <si>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</si>
  <si>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</si>
  <si>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</si>
  <si>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</si>
  <si>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</si>
  <si>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</si>
  <si>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</si>
  <si>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</si>
  <si>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</si>
  <si>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</si>
  <si>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</si>
  <si>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</si>
  <si>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</si>
  <si>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</si>
  <si>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</si>
  <si>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</si>
  <si>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</si>
  <si>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</si>
  <si>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</si>
  <si>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</si>
  <si>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</si>
  <si>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</si>
  <si>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</si>
  <si>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</si>
  <si>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</si>
  <si>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</si>
  <si>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</si>
  <si>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</si>
  <si>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</si>
  <si>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</si>
  <si>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</si>
  <si>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</si>
  <si>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</si>
  <si>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</si>
  <si>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</si>
  <si>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</si>
  <si>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</si>
  <si>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</si>
  <si>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</si>
  <si>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</si>
  <si>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</si>
  <si>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</si>
  <si>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</si>
  <si>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</si>
  <si>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</si>
  <si>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</si>
  <si>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</si>
  <si>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</si>
  <si>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</si>
  <si>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</si>
  <si>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</si>
  <si>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</si>
  <si>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</si>
  <si>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</si>
  <si>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</si>
  <si>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</si>
  <si>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</si>
  <si>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</si>
  <si>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</si>
  <si>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</si>
  <si>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</si>
  <si>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</si>
  <si>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</si>
  <si>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</si>
  <si>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</si>
  <si>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</si>
  <si>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</si>
  <si>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</si>
  <si>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</si>
  <si>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</si>
  <si>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</si>
  <si>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</si>
  <si>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</si>
  <si>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</si>
  <si>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</si>
  <si>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</si>
  <si>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</si>
  <si>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</si>
  <si>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</si>
  <si>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</si>
  <si>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</si>
  <si>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</si>
  <si>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</si>
  <si>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</si>
  <si>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</si>
  <si>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</si>
  <si>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</si>
  <si>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</si>
  <si>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</si>
  <si>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</si>
  <si>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</si>
  <si>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</si>
  <si>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</si>
  <si>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</si>
  <si>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</si>
  <si>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</si>
  <si>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</si>
  <si>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</si>
  <si>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</si>
  <si>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</si>
  <si>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</si>
  <si>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</si>
  <si>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</si>
  <si>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</si>
  <si>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</si>
  <si>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</si>
  <si>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</si>
  <si>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</si>
  <si>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</si>
  <si>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</si>
  <si>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</si>
  <si>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</si>
  <si>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</si>
  <si>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</si>
  <si>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</si>
  <si>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</si>
  <si>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</si>
  <si>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</si>
  <si>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</si>
  <si>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</si>
  <si>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</si>
  <si>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</si>
  <si>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</si>
  <si>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</si>
  <si>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</si>
  <si>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</si>
  <si>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</si>
  <si>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</si>
  <si>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</si>
  <si>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</si>
  <si>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</si>
  <si>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</si>
  <si>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</si>
  <si>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</si>
  <si>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</si>
  <si>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</si>
  <si>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</si>
  <si>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</si>
  <si>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</si>
  <si>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</si>
  <si>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</si>
  <si>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</si>
  <si>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</si>
  <si>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</si>
  <si>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</si>
  <si>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</si>
  <si>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</si>
  <si>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</si>
  <si>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</si>
  <si>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</si>
  <si>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</si>
  <si>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</si>
  <si>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</si>
  <si>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</si>
  <si>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</si>
  <si>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</si>
  <si>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</si>
  <si>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</si>
  <si>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</si>
  <si>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</si>
  <si>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</si>
  <si>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</si>
  <si>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</si>
  <si>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</si>
  <si>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</si>
  <si>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</si>
  <si>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</si>
  <si>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</si>
  <si>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</si>
  <si>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</si>
  <si>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</si>
  <si>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</si>
  <si>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</si>
  <si>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</si>
  <si>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</si>
  <si>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</si>
  <si>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</si>
  <si>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</si>
  <si>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</si>
  <si>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</si>
  <si>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</si>
  <si>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</si>
  <si>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</si>
  <si>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</si>
  <si>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</si>
  <si>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</si>
  <si>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</si>
  <si>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</si>
  <si>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</si>
  <si>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</si>
  <si>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</si>
  <si>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</si>
  <si>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</si>
  <si>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</si>
  <si>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</si>
  <si>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</si>
  <si>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</si>
  <si>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</si>
  <si>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</si>
  <si>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</si>
  <si>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</si>
  <si>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</si>
  <si>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</si>
  <si>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</si>
  <si>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</si>
  <si>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</si>
  <si>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</si>
  <si>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</si>
  <si>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</si>
  <si>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</si>
  <si>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</si>
  <si>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</si>
  <si>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</si>
  <si>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</si>
  <si>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</si>
  <si>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</si>
  <si>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</si>
  <si>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</si>
  <si>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</si>
  <si>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</si>
  <si>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</si>
  <si>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</si>
  <si>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</si>
  <si>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</si>
  <si>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</si>
  <si>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</si>
  <si>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</si>
  <si>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</si>
  <si>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</si>
  <si>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</si>
  <si>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</si>
  <si>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</si>
  <si>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</si>
  <si>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</si>
  <si>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</si>
  <si>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</si>
  <si>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</si>
  <si>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</si>
  <si>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</si>
  <si>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</si>
  <si>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</si>
  <si>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</si>
  <si>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</si>
  <si>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</si>
  <si>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</si>
  <si>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</si>
  <si>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</si>
  <si>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</si>
  <si>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</si>
  <si>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</si>
  <si>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</si>
  <si>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</si>
  <si>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</si>
  <si>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</si>
  <si>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</si>
  <si>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</si>
  <si>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</si>
  <si>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</si>
  <si>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</si>
  <si>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</si>
  <si>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</si>
  <si>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</si>
  <si>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</si>
  <si>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</si>
  <si>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</si>
  <si>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</si>
  <si>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</si>
  <si>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</si>
  <si>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</si>
  <si>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</si>
  <si>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</si>
  <si>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</si>
  <si>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</si>
  <si>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</si>
  <si>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</si>
  <si>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</si>
  <si>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</si>
  <si>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</si>
  <si>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</si>
  <si>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</si>
  <si>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</si>
  <si>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</si>
  <si>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</si>
  <si>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</si>
  <si>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</si>
  <si>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</si>
  <si>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</si>
  <si>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</si>
  <si>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</si>
  <si>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</si>
  <si>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</si>
  <si>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</si>
  <si>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</si>
  <si>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</si>
  <si>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</si>
  <si>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</si>
  <si>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</si>
  <si>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</si>
  <si>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</si>
  <si>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</si>
  <si>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</si>
  <si>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</si>
  <si>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</si>
  <si>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</si>
  <si>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</si>
  <si>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</si>
  <si>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</si>
  <si>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</si>
  <si>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</si>
  <si>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</si>
  <si>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</si>
  <si>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</si>
  <si>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</si>
  <si>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</si>
  <si>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</si>
  <si>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</si>
  <si>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</si>
  <si>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</si>
  <si>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</si>
  <si>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</si>
  <si>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</si>
  <si>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</si>
  <si>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</si>
  <si>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</si>
  <si>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</si>
  <si>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</si>
  <si>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</si>
  <si>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</si>
  <si>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</si>
  <si>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</si>
  <si>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</si>
  <si>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</si>
  <si>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</si>
  <si>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</si>
  <si>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</si>
  <si>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</si>
  <si>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</si>
  <si>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</si>
  <si>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</si>
  <si>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</si>
  <si>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</si>
  <si>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</si>
  <si>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</si>
  <si>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</si>
  <si>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</si>
  <si>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</si>
  <si>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</si>
  <si>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</si>
  <si>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</si>
  <si>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</si>
  <si>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</si>
  <si>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</si>
  <si>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</si>
  <si>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</si>
  <si>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</si>
  <si>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</si>
  <si>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</si>
  <si>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</si>
  <si>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</si>
  <si>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</si>
  <si>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</si>
  <si>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</si>
  <si>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</si>
  <si>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</si>
  <si>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</si>
  <si>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</si>
  <si>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</si>
  <si>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</si>
  <si>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</si>
  <si>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</si>
  <si>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</si>
  <si>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</si>
  <si>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</si>
  <si>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</si>
  <si>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</si>
  <si>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</si>
  <si>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</si>
  <si>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</si>
  <si>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</si>
  <si>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</si>
  <si>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</si>
  <si>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</si>
  <si>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</si>
  <si>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</si>
  <si>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</si>
  <si>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</si>
  <si>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</si>
  <si>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</si>
  <si>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</si>
  <si>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</si>
  <si>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</si>
  <si>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</si>
  <si>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</si>
  <si>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</si>
  <si>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</si>
  <si>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</si>
  <si>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</si>
  <si>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</si>
  <si>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</si>
  <si>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</si>
  <si>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</si>
  <si>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</si>
  <si>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</si>
  <si>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</si>
  <si>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</si>
  <si>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</si>
  <si>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</si>
  <si>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</si>
  <si>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</si>
  <si>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</si>
  <si>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</si>
  <si>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</si>
  <si>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</si>
  <si>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</si>
  <si>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</si>
  <si>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</si>
  <si>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</si>
  <si>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</si>
  <si>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</si>
  <si>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</si>
  <si>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</si>
  <si>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</si>
  <si>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</si>
  <si>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</si>
  <si>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</si>
  <si>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</si>
  <si>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</si>
  <si>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</si>
  <si>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</si>
  <si>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</si>
  <si>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</si>
  <si>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</si>
  <si>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</si>
  <si>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</si>
  <si>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</si>
  <si>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</si>
  <si>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</si>
  <si>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</si>
  <si>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</si>
  <si>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</si>
  <si>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</si>
  <si>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</si>
  <si>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</si>
  <si>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</si>
  <si>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</si>
  <si>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</si>
  <si>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</si>
  <si>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</si>
  <si>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</si>
  <si>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</si>
  <si>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</si>
  <si>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</si>
  <si>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</si>
  <si>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</si>
  <si>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</si>
  <si>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</si>
  <si>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</si>
  <si>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</si>
  <si>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</si>
  <si>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</si>
  <si>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</si>
  <si>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</si>
  <si>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</si>
  <si>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</si>
  <si>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</si>
  <si>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</si>
  <si>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</si>
  <si>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</si>
  <si>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</si>
  <si>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</si>
  <si>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</si>
  <si>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</si>
  <si>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</si>
  <si>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</si>
  <si>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</si>
  <si>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</si>
  <si>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</si>
  <si>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</si>
  <si>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</si>
  <si>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</si>
  <si>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</si>
  <si>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</si>
  <si>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</si>
  <si>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</si>
  <si>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</si>
  <si>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</si>
  <si>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</si>
  <si>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</si>
  <si>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</si>
  <si>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</si>
  <si>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</si>
  <si>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</si>
  <si>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</si>
  <si>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</si>
  <si>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</si>
  <si>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</si>
  <si>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</si>
  <si>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</si>
  <si>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</si>
  <si>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</si>
  <si>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</si>
  <si>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</si>
  <si>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</si>
  <si>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</si>
  <si>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</si>
  <si>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</si>
  <si>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</si>
  <si>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</si>
  <si>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</si>
  <si>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</si>
  <si>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</si>
  <si>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</si>
  <si>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</si>
  <si>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</si>
  <si>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</si>
  <si>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</si>
  <si>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</si>
  <si>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</si>
  <si>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</si>
  <si>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</si>
  <si>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</si>
  <si>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</si>
  <si>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</si>
  <si>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</si>
  <si>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</si>
  <si>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</si>
  <si>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</si>
  <si>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</si>
  <si>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</si>
  <si>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</si>
  <si>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</si>
  <si>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</si>
  <si>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</si>
  <si>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</si>
  <si>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</si>
  <si>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</si>
  <si>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</si>
  <si>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</si>
  <si>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</si>
  <si>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</si>
  <si>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</si>
  <si>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</si>
  <si>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</si>
  <si>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</si>
  <si>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</si>
  <si>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</si>
  <si>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</si>
  <si>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</si>
  <si>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</si>
  <si>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</si>
  <si>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</si>
  <si>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</si>
  <si>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</si>
  <si>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</si>
  <si>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</si>
  <si>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</si>
  <si>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</si>
  <si>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</si>
  <si>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</si>
  <si>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</si>
  <si>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</si>
  <si>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</si>
  <si>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</si>
  <si>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</si>
  <si>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</si>
  <si>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</si>
  <si>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</si>
  <si>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</si>
  <si>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</si>
  <si>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</si>
  <si>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</si>
  <si>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</si>
  <si>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</si>
  <si>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</si>
  <si>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</si>
  <si>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</si>
  <si>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</si>
  <si>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</si>
  <si>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</si>
  <si>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</si>
  <si>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</si>
  <si>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</si>
  <si>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</si>
  <si>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</si>
  <si>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</si>
  <si>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</si>
  <si>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</si>
  <si>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</si>
  <si>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</si>
  <si>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</si>
  <si>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</si>
  <si>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</si>
  <si>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</si>
  <si>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</si>
  <si>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</si>
  <si>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</si>
  <si>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</si>
  <si>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</si>
  <si>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</si>
  <si>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</si>
  <si>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</si>
  <si>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</si>
  <si>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</si>
  <si>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</si>
  <si>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</si>
  <si>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</si>
  <si>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</si>
  <si>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</si>
  <si>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</si>
  <si>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</si>
  <si>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</si>
  <si>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</si>
  <si>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</si>
  <si>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</si>
  <si>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</si>
  <si>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</si>
  <si>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</si>
  <si>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</si>
  <si>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</si>
  <si>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</si>
  <si>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</si>
  <si>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</si>
  <si>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</si>
  <si>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</si>
  <si>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</si>
  <si>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</si>
  <si>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</si>
  <si>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</si>
  <si>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</si>
  <si>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</si>
  <si>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</si>
  <si>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</si>
  <si>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</si>
  <si>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</si>
  <si>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</si>
  <si>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</si>
  <si>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</si>
  <si>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</si>
  <si>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</si>
  <si>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</si>
  <si>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</si>
  <si>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</si>
  <si>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</si>
  <si>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</si>
  <si>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</si>
  <si>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</si>
  <si>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</si>
  <si>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</si>
  <si>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</si>
  <si>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</si>
  <si>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</si>
  <si>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</si>
  <si>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</si>
  <si>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</si>
  <si>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</si>
  <si>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</si>
  <si>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</si>
  <si>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</si>
  <si>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</si>
  <si>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</si>
  <si>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</si>
  <si>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</si>
  <si>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</si>
  <si>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</si>
  <si>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</si>
  <si>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</si>
  <si>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</si>
  <si>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</si>
  <si>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</si>
  <si>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</si>
  <si>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</si>
  <si>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</si>
  <si>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</si>
  <si>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</si>
  <si>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</si>
  <si>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</si>
  <si>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</si>
  <si>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</si>
  <si>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</si>
  <si>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</si>
  <si>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</si>
  <si>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</si>
  <si>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</si>
  <si>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</si>
  <si>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</si>
  <si>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</si>
  <si>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</si>
  <si>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</si>
  <si>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</si>
  <si>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</si>
  <si>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</si>
  <si>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</si>
  <si>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</si>
  <si>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</si>
  <si>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</si>
  <si>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</si>
  <si>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</si>
  <si>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</si>
  <si>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</si>
  <si>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</si>
  <si>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</si>
  <si>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</si>
  <si>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</si>
  <si>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</si>
  <si>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</si>
  <si>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</si>
  <si>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</si>
  <si>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</si>
  <si>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</si>
  <si>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</si>
  <si>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</si>
  <si>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</si>
  <si>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</si>
  <si>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</si>
  <si>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</si>
  <si>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</si>
  <si>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</si>
  <si>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</si>
  <si>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</si>
  <si>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</si>
  <si>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</si>
  <si>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</si>
  <si>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</si>
  <si>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</si>
  <si>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</si>
  <si>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</si>
  <si>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</si>
  <si>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</si>
  <si>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</si>
  <si>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</si>
  <si>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</si>
  <si>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</si>
  <si>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</si>
  <si>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</si>
  <si>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</si>
  <si>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</si>
  <si>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</si>
  <si>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</si>
  <si>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</si>
  <si>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</si>
  <si>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</si>
  <si>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</si>
  <si>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</si>
  <si>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</si>
  <si>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</si>
  <si>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</si>
  <si>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</si>
  <si>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</si>
  <si>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</si>
  <si>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</si>
  <si>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</si>
  <si>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</si>
  <si>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</si>
  <si>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</si>
  <si>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</si>
  <si>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</si>
  <si>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</si>
  <si>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</si>
  <si>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</si>
  <si>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</si>
  <si>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</si>
  <si>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</si>
  <si>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</si>
  <si>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</si>
  <si>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</si>
  <si>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</si>
  <si>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</si>
  <si>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</si>
  <si>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</si>
  <si>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</si>
  <si>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</si>
  <si>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</si>
  <si>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</si>
  <si>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</si>
  <si>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</si>
  <si>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</si>
  <si>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</si>
  <si>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</si>
  <si>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</si>
  <si>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</si>
  <si>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</si>
  <si>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</si>
  <si>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</si>
  <si>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</si>
  <si>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</si>
  <si>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</si>
  <si>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</si>
  <si>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</si>
  <si>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</si>
  <si>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</si>
  <si>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</si>
  <si>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</si>
  <si>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</si>
  <si>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</si>
  <si>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</si>
  <si>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</si>
  <si>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</si>
  <si>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</si>
  <si>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</si>
  <si>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</si>
  <si>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</si>
  <si>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</si>
  <si>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</si>
  <si>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</si>
  <si>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</si>
  <si>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</si>
  <si>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</si>
  <si>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</si>
  <si>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</si>
  <si>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</si>
  <si>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</si>
  <si>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</si>
  <si>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</si>
  <si>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</si>
  <si>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</si>
  <si>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</si>
  <si>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</si>
  <si>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</si>
  <si>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</si>
  <si>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</si>
  <si>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</si>
  <si>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</si>
  <si>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</si>
  <si>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</si>
  <si>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</si>
  <si>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</si>
  <si>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</si>
  <si>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</si>
  <si>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</si>
  <si>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</si>
  <si>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</si>
  <si>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</si>
  <si>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</si>
  <si>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</si>
  <si>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</si>
  <si>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</si>
  <si>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</si>
  <si>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</si>
  <si>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</si>
  <si>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</si>
  <si>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</si>
  <si>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</si>
  <si>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</si>
  <si>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</si>
  <si>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</si>
  <si>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</si>
  <si>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</si>
  <si>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</si>
  <si>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</si>
  <si>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</si>
  <si>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</si>
  <si>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</si>
  <si>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</si>
  <si>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</si>
  <si>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</si>
  <si>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</si>
  <si>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</si>
  <si>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</si>
  <si>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</si>
  <si>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</si>
  <si>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</si>
  <si>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</si>
  <si>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</si>
  <si>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</si>
  <si>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</si>
  <si>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</si>
  <si>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</si>
  <si>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</si>
  <si>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</si>
  <si>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</si>
  <si>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</si>
  <si>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</si>
  <si>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</si>
  <si>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</si>
  <si>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</si>
  <si>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</si>
  <si>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</si>
  <si>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</si>
  <si>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</si>
  <si>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</si>
  <si>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</si>
  <si>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</si>
  <si>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</si>
  <si>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</si>
  <si>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</si>
  <si>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</si>
  <si>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</si>
  <si>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</si>
  <si>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</si>
  <si>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</si>
  <si>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</si>
  <si>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</si>
  <si>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</si>
  <si>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</si>
  <si>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</si>
  <si>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</si>
  <si>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</si>
  <si>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</si>
  <si>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</si>
  <si>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</si>
  <si>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</si>
  <si>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</si>
  <si>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</si>
  <si>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</si>
  <si>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</si>
  <si>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</si>
  <si>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</si>
  <si>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</si>
  <si>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</si>
  <si>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</si>
  <si>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</si>
  <si>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</si>
  <si>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</si>
  <si>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</si>
  <si>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</si>
  <si>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</si>
  <si>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</si>
  <si>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</si>
  <si>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</si>
  <si>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</si>
  <si>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</si>
  <si>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</si>
  <si>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</si>
  <si>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</si>
  <si>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</si>
  <si>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</si>
  <si>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</si>
  <si>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</si>
  <si>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</si>
  <si>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</si>
  <si>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</si>
  <si>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</si>
  <si>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</si>
  <si>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</si>
  <si>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</si>
  <si>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</si>
  <si>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</si>
  <si>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</si>
  <si>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</si>
  <si>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</si>
  <si>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</si>
  <si>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</si>
  <si>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</si>
  <si>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</si>
  <si>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</si>
  <si>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</si>
  <si>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</si>
  <si>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</si>
  <si>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</si>
  <si>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</si>
  <si>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</si>
  <si>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</si>
  <si>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</si>
  <si>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</si>
  <si>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</si>
  <si>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</si>
  <si>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</si>
  <si>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</si>
  <si>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</si>
  <si>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</si>
  <si>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</si>
  <si>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</si>
  <si>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</si>
  <si>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</si>
  <si>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</si>
  <si>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</si>
  <si>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</si>
  <si>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</si>
  <si>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</si>
  <si>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</si>
  <si>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</si>
  <si>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</si>
  <si>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</si>
  <si>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</si>
  <si>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</si>
  <si>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</si>
  <si>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</si>
  <si>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</si>
  <si>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</si>
  <si>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</si>
  <si>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</si>
  <si>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</si>
  <si>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</si>
  <si>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</si>
  <si>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</si>
  <si>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</si>
  <si>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</si>
  <si>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</si>
  <si>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</si>
  <si>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</si>
  <si>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</si>
  <si>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</si>
  <si>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</si>
  <si>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</si>
  <si>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</si>
  <si>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</si>
  <si>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</si>
  <si>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</si>
  <si>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</si>
  <si>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</si>
  <si>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</si>
  <si>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</si>
  <si>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</si>
  <si>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</si>
  <si>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</si>
  <si>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</si>
  <si>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</si>
  <si>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</si>
  <si>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</si>
  <si>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</si>
  <si>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</si>
  <si>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</si>
  <si>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</si>
  <si>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</si>
  <si>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</si>
  <si>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</si>
  <si>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</si>
  <si>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</si>
  <si>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</si>
  <si>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</si>
  <si>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</si>
  <si>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</si>
  <si>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</si>
  <si>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</si>
  <si>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</si>
  <si>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</si>
  <si>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</si>
  <si>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</si>
  <si>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</si>
  <si>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</si>
  <si>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</si>
  <si>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</si>
  <si>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</si>
  <si>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</si>
  <si>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</si>
  <si>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</si>
  <si>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</si>
  <si>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</si>
  <si>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</si>
  <si>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</si>
  <si>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</si>
  <si>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</si>
  <si>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</si>
  <si>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</si>
  <si>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</si>
  <si>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</si>
  <si>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</si>
  <si>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</si>
  <si>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</si>
  <si>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</si>
  <si>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</si>
  <si>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</si>
  <si>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</si>
  <si>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</si>
  <si>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</si>
  <si>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</si>
  <si>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</si>
  <si>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</si>
  <si>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</si>
  <si>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</si>
  <si>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</si>
  <si>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</si>
  <si>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</si>
  <si>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</si>
  <si>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</si>
  <si>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</si>
  <si>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</si>
  <si>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</si>
  <si>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</si>
  <si>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</si>
  <si>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</si>
  <si>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</si>
  <si>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</si>
  <si>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</si>
  <si>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</si>
  <si>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</si>
  <si>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</si>
  <si>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</si>
  <si>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</si>
  <si>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</si>
  <si>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</si>
  <si>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</si>
  <si>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</si>
  <si>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</si>
  <si>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</si>
  <si>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</si>
  <si>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</si>
  <si>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</si>
  <si>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</si>
  <si>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</si>
  <si>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</si>
  <si>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</si>
  <si>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</si>
  <si>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</si>
  <si>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</si>
  <si>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</si>
  <si>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</si>
  <si>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</si>
  <si>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</si>
  <si>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</si>
  <si>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</si>
  <si>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</si>
  <si>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</si>
  <si>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</si>
  <si>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</si>
  <si>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</si>
  <si>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</si>
  <si>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</si>
  <si>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</si>
  <si>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</si>
  <si>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</si>
  <si>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</si>
  <si>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</si>
  <si>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</si>
  <si>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</si>
  <si>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</si>
  <si>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</si>
  <si>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</si>
  <si>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</si>
  <si>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</si>
  <si>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</si>
  <si>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</si>
  <si>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</si>
  <si>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</si>
  <si>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</si>
  <si>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</si>
  <si>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</si>
  <si>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</si>
  <si>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</si>
  <si>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</si>
  <si>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</si>
  <si>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</si>
  <si>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</si>
  <si>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</si>
  <si>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</si>
  <si>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</si>
  <si>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</si>
  <si>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</si>
  <si>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</si>
  <si>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</si>
  <si>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</si>
  <si>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</si>
  <si>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</si>
  <si>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</si>
  <si>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</si>
  <si>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</si>
  <si>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</si>
  <si>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</si>
  <si>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</si>
  <si>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</si>
  <si>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</si>
  <si>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</si>
  <si>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</si>
  <si>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</si>
  <si>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</si>
  <si>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</si>
  <si>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</si>
  <si>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</si>
  <si>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</si>
  <si>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</si>
  <si>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</si>
  <si>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</si>
  <si>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</si>
  <si>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</si>
  <si>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</si>
  <si>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</si>
  <si>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</si>
  <si>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</si>
  <si>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</si>
  <si>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</si>
  <si>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</si>
  <si>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</si>
  <si>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</si>
  <si>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</si>
  <si>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</si>
  <si>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</si>
  <si>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</si>
  <si>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</si>
  <si>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</si>
  <si>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</si>
  <si>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</si>
  <si>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</si>
  <si>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</si>
  <si>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</si>
  <si>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</si>
  <si>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</si>
  <si>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</si>
  <si>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</si>
  <si>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</si>
  <si>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</si>
  <si>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</si>
  <si>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</si>
  <si>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</si>
  <si>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</si>
  <si>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</si>
  <si>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</si>
  <si>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</si>
  <si>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</si>
  <si>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</si>
  <si>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</si>
  <si>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</si>
  <si>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</si>
  <si>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</si>
  <si>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</si>
  <si>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</si>
  <si>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</si>
  <si>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</si>
  <si>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</si>
  <si>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</si>
  <si>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</si>
  <si>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</si>
  <si>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</si>
  <si>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</si>
  <si>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</si>
  <si>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</si>
  <si>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</si>
  <si>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</si>
  <si>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</si>
  <si>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</si>
  <si>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</si>
  <si>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</si>
  <si>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</si>
  <si>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</si>
  <si>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</si>
  <si>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</si>
  <si>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</si>
  <si>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</si>
  <si>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</si>
  <si>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</si>
  <si>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</si>
  <si>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</si>
  <si>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</si>
  <si>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</si>
  <si>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</si>
  <si>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</si>
  <si>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</si>
  <si>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</si>
  <si>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</si>
  <si>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</si>
  <si>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</si>
  <si>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</si>
  <si>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</si>
  <si>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</si>
  <si>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</si>
  <si>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</si>
  <si>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</si>
  <si>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</si>
  <si>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</si>
  <si>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</si>
  <si>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</si>
  <si>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</si>
  <si>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</si>
  <si>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</si>
  <si>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</si>
  <si>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</si>
  <si>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</si>
  <si>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</si>
  <si>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</si>
  <si>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</si>
  <si>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</si>
  <si>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</si>
  <si>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</si>
  <si>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</si>
  <si>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</si>
  <si>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</si>
  <si>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</si>
  <si>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</si>
  <si>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</si>
  <si>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</si>
  <si>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</si>
  <si>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</si>
  <si>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</si>
  <si>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</si>
  <si>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</si>
  <si>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</si>
  <si>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</si>
  <si>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</si>
  <si>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</si>
  <si>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</si>
  <si>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</si>
  <si>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</si>
  <si>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</si>
  <si>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</si>
  <si>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</si>
  <si>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</si>
  <si>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</si>
  <si>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</si>
  <si>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</si>
  <si>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</si>
  <si>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</si>
  <si>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</si>
  <si>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</si>
  <si>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</si>
  <si>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</si>
  <si>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</si>
  <si>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</si>
  <si>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</si>
  <si>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</si>
  <si>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</si>
  <si>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</si>
  <si>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</si>
  <si>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</si>
  <si>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</si>
  <si>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</si>
  <si>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</si>
  <si>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</si>
  <si>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</si>
  <si>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</si>
  <si>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</si>
  <si>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</si>
  <si>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</si>
  <si>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</si>
  <si>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</si>
  <si>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</si>
  <si>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</si>
  <si>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</si>
  <si>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</si>
  <si>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</si>
  <si>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</si>
  <si>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</si>
  <si>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</si>
  <si>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</si>
  <si>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</si>
  <si>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</si>
  <si>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</si>
  <si>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</si>
  <si>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</si>
  <si>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</si>
  <si>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</si>
  <si>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</si>
  <si>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</si>
  <si>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</si>
  <si>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</si>
  <si>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</si>
  <si>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</si>
  <si>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</si>
  <si>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</si>
  <si>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</si>
  <si>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</si>
  <si>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</si>
  <si>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</si>
  <si>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</si>
  <si>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</si>
  <si>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</si>
  <si>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</si>
  <si>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</si>
  <si>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</si>
  <si>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</si>
  <si>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</si>
  <si>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</si>
  <si>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</si>
  <si>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</si>
  <si>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</si>
  <si>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</si>
  <si>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</si>
  <si>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</si>
  <si>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</si>
  <si>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</si>
  <si>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</si>
  <si>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</si>
  <si>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</si>
  <si>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</si>
  <si>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</si>
  <si>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</si>
  <si>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</si>
  <si>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</si>
  <si>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</si>
  <si>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</si>
  <si>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</si>
  <si>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</si>
  <si>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</si>
  <si>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</si>
  <si>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</si>
  <si>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</si>
  <si>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</si>
  <si>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</si>
  <si>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</si>
  <si>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</si>
  <si>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</si>
  <si>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</si>
  <si>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</si>
  <si>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</si>
  <si>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</si>
  <si>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</si>
  <si>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</si>
  <si>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</si>
  <si>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</si>
  <si>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</si>
  <si>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</si>
  <si>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</si>
  <si>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</si>
  <si>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</si>
  <si>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</si>
  <si>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</si>
  <si>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</si>
  <si>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</si>
  <si>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</si>
  <si>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</si>
  <si>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</si>
  <si>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</si>
  <si>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</si>
  <si>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</si>
  <si>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</si>
  <si>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</si>
  <si>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</si>
  <si>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</si>
  <si>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</si>
  <si>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</si>
  <si>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</si>
  <si>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</si>
  <si>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</si>
  <si>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</si>
  <si>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</si>
  <si>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</si>
  <si>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</si>
  <si>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</si>
  <si>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</si>
  <si>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</si>
  <si>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</si>
  <si>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</si>
  <si>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</si>
  <si>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</si>
  <si>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</si>
  <si>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</si>
  <si>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</si>
  <si>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</si>
  <si>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</si>
  <si>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</si>
  <si>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</si>
  <si>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</si>
  <si>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</si>
  <si>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</si>
  <si>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</si>
  <si>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</si>
  <si>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</si>
  <si>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</si>
  <si>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</si>
  <si>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</si>
  <si>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</si>
  <si>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</si>
  <si>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</si>
  <si>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</si>
  <si>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</si>
  <si>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</si>
  <si>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</si>
  <si>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</si>
  <si>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</si>
  <si>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</si>
  <si>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</si>
  <si>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</si>
  <si>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</si>
  <si>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</si>
  <si>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</si>
  <si>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</si>
  <si>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</si>
  <si>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</si>
  <si>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</si>
  <si>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</si>
  <si>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</si>
  <si>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</si>
  <si>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</si>
  <si>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</si>
  <si>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</si>
  <si>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</si>
  <si>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</si>
  <si>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</si>
  <si>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</si>
  <si>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</si>
  <si>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</si>
  <si>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</si>
  <si>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</si>
  <si>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</si>
  <si>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</si>
  <si>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</si>
  <si>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</si>
  <si>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</si>
  <si>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</si>
  <si>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</si>
  <si>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</si>
  <si>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</si>
  <si>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</si>
  <si>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</si>
  <si>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</si>
  <si>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</si>
  <si>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</si>
  <si>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</si>
  <si>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</si>
  <si>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</si>
  <si>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</si>
  <si>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</si>
  <si>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</si>
  <si>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</si>
  <si>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</si>
  <si>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</si>
  <si>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</si>
  <si>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</si>
  <si>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</si>
  <si>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</si>
  <si>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</si>
  <si>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</si>
  <si>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</si>
  <si>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</si>
  <si>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</si>
  <si>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</si>
  <si>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</si>
  <si>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</si>
  <si>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</si>
  <si>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</si>
  <si>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</si>
  <si>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</si>
  <si>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</si>
  <si>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</si>
  <si>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</si>
  <si>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</si>
  <si>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</si>
  <si>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</si>
  <si>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</si>
  <si>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</si>
  <si>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</si>
  <si>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</si>
  <si>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</si>
  <si>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</si>
  <si>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</si>
  <si>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</si>
  <si>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</si>
  <si>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</si>
  <si>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</si>
  <si>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</si>
  <si>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</si>
  <si>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</si>
  <si>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</si>
  <si>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</si>
  <si>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</si>
  <si>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</si>
  <si>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</si>
  <si>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</si>
  <si>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</si>
  <si>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</si>
  <si>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</si>
  <si>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</si>
  <si>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</si>
  <si>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</si>
  <si>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</si>
  <si>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</si>
  <si>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</si>
  <si>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</si>
  <si>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</si>
  <si>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</si>
  <si>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</si>
  <si>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</si>
  <si>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</si>
  <si>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</si>
  <si>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</si>
  <si>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</si>
  <si>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</si>
  <si>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</si>
  <si>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</si>
  <si>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</si>
  <si>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</si>
  <si>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</si>
  <si>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</si>
  <si>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</si>
  <si>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</si>
  <si>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</si>
  <si>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</si>
  <si>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</si>
  <si>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</si>
  <si>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</si>
  <si>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</si>
  <si>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</si>
  <si>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</si>
  <si>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</si>
  <si>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</si>
  <si>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</si>
  <si>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</si>
  <si>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</si>
  <si>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</si>
  <si>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</si>
  <si>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</si>
  <si>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</si>
  <si>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</si>
  <si>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</si>
  <si>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</si>
  <si>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</si>
  <si>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</si>
  <si>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</si>
  <si>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</si>
  <si>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</si>
  <si>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</si>
  <si>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</si>
  <si>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</si>
  <si>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</si>
  <si>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</si>
  <si>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</si>
  <si>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</si>
  <si>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</si>
  <si>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</si>
  <si>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</si>
  <si>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</si>
  <si>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</si>
  <si>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</si>
  <si>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</si>
  <si>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</si>
  <si>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</si>
  <si>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</si>
  <si>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</si>
  <si>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</si>
  <si>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</si>
  <si>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</si>
  <si>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</si>
  <si>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</si>
  <si>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</si>
  <si>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</si>
  <si>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</si>
  <si>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</si>
  <si>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</si>
  <si>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</si>
  <si>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</si>
  <si>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</si>
  <si>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</si>
  <si>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</si>
  <si>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</si>
  <si>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</si>
  <si>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</si>
  <si>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</si>
  <si>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</si>
  <si>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</si>
  <si>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</si>
  <si>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</si>
  <si>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</si>
  <si>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</si>
  <si>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</si>
  <si>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</si>
  <si>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</si>
  <si>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</si>
  <si>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</si>
  <si>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</si>
  <si>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</si>
  <si>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</si>
  <si>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</si>
  <si>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</si>
  <si>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</si>
  <si>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</si>
  <si>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</si>
  <si>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</si>
  <si>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</si>
  <si>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</si>
  <si>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</si>
  <si>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</si>
  <si>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</si>
  <si>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</si>
  <si>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</si>
  <si>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</si>
  <si>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</si>
  <si>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</si>
  <si>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</si>
  <si>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</si>
  <si>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</si>
  <si>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</si>
  <si>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</si>
  <si>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</si>
  <si>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</si>
  <si>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</si>
  <si>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</si>
  <si>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</si>
  <si>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</si>
  <si>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</si>
  <si>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</si>
  <si>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</si>
  <si>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</si>
  <si>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</si>
  <si>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</si>
  <si>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</si>
  <si>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</si>
  <si>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</si>
  <si>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</si>
  <si>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</si>
  <si>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</si>
  <si>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</si>
  <si>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</si>
  <si>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</si>
  <si>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</si>
  <si>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</si>
  <si>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</si>
  <si>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</si>
  <si>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</si>
  <si>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</si>
  <si>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</si>
  <si>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</si>
  <si>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</si>
  <si>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</si>
  <si>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</si>
  <si>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</si>
  <si>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</si>
  <si>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</si>
  <si>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</si>
  <si>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</si>
  <si>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</si>
  <si>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</si>
  <si>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</si>
  <si>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</si>
  <si>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</si>
  <si>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</si>
  <si>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</si>
  <si>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</si>
  <si>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</si>
  <si>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</si>
  <si>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</si>
  <si>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</si>
  <si>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</si>
  <si>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</si>
  <si>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</si>
  <si>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</si>
  <si>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</si>
  <si>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</si>
  <si>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</si>
  <si>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</si>
  <si>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</si>
  <si>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</si>
  <si>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</si>
  <si>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</si>
  <si>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</si>
  <si>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</si>
  <si>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</si>
  <si>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</si>
  <si>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</si>
  <si>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</si>
  <si>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</si>
  <si>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</si>
  <si>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</si>
  <si>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</si>
  <si>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</si>
  <si>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</si>
  <si>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</si>
  <si>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</si>
  <si>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</si>
  <si>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</si>
  <si>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</si>
  <si>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</si>
  <si>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</si>
  <si>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</si>
  <si>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</si>
  <si>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</si>
  <si>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</si>
  <si>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</si>
  <si>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</si>
  <si>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</si>
  <si>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</si>
  <si>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</si>
  <si>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</si>
  <si>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</si>
  <si>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</si>
  <si>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</si>
  <si>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</si>
  <si>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</si>
  <si>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</si>
  <si>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</si>
  <si>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</si>
  <si>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</si>
  <si>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</si>
  <si>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</si>
  <si>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</si>
  <si>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</si>
  <si>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</si>
  <si>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</si>
  <si>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</si>
  <si>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</si>
  <si>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</si>
  <si>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</si>
  <si>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</si>
  <si>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</si>
  <si>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</si>
  <si>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</si>
  <si>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</si>
  <si>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</si>
  <si>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</si>
  <si>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</si>
  <si>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</si>
  <si>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</si>
  <si>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</si>
  <si>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</si>
  <si>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</si>
  <si>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</si>
  <si>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</si>
  <si>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</si>
  <si>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</si>
  <si>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</si>
  <si>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</si>
  <si>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</si>
  <si>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</si>
  <si>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</si>
  <si>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</si>
  <si>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</si>
  <si>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</si>
  <si>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</si>
  <si>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</si>
  <si>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</si>
  <si>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</si>
  <si>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</si>
  <si>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</si>
  <si>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</si>
  <si>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</si>
  <si>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</si>
  <si>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</si>
  <si>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</si>
  <si>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</si>
  <si>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</si>
  <si>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</si>
  <si>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</si>
  <si>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</si>
  <si>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</si>
  <si>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</si>
  <si>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</si>
  <si>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</si>
  <si>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</si>
  <si>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</si>
  <si>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</si>
  <si>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</si>
  <si>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</si>
  <si>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</si>
  <si>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</si>
  <si>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</si>
  <si>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</si>
  <si>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</si>
  <si>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</si>
  <si>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</si>
  <si>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</si>
  <si>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</si>
  <si>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</si>
  <si>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</si>
  <si>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</si>
  <si>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</si>
  <si>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</si>
  <si>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</si>
  <si>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</si>
  <si>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</si>
  <si>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</si>
  <si>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</si>
  <si>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</si>
  <si>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</si>
  <si>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</si>
  <si>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</si>
  <si>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</si>
  <si>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</si>
  <si>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</si>
  <si>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</si>
  <si>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</si>
  <si>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</si>
  <si>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</si>
  <si>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</si>
  <si>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</si>
  <si>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</si>
  <si>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</si>
  <si>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</si>
  <si>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</si>
  <si>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</si>
  <si>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</si>
  <si>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</si>
  <si>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</si>
  <si>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</si>
  <si>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</si>
  <si>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</si>
  <si>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</si>
  <si>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</si>
  <si>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</si>
  <si>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</si>
  <si>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</si>
  <si>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</si>
  <si>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</si>
  <si>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</si>
  <si>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</si>
  <si>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</si>
  <si>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</si>
  <si>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</si>
  <si>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</si>
  <si>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</si>
  <si>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</si>
  <si>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</si>
  <si>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</si>
  <si>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</si>
  <si>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</si>
  <si>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</si>
  <si>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</si>
  <si>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</si>
  <si>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</si>
  <si>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</si>
  <si>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</si>
  <si>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</si>
  <si>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</si>
  <si>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</si>
  <si>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</si>
  <si>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</si>
  <si>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</si>
  <si>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</si>
  <si>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</si>
  <si>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</si>
  <si>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</si>
  <si>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</si>
  <si>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</si>
  <si>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</si>
  <si>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</si>
  <si>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</si>
  <si>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</si>
  <si>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</si>
  <si>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</si>
  <si>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</si>
  <si>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</si>
  <si>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</si>
  <si>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</si>
  <si>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</si>
  <si>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</si>
  <si>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</si>
  <si>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</si>
  <si>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</si>
  <si>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</si>
  <si>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</si>
  <si>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</si>
  <si>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</si>
  <si>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</si>
  <si>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</si>
  <si>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</si>
  <si>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</si>
  <si>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</si>
  <si>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</si>
  <si>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</si>
  <si>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</si>
  <si>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</si>
  <si>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</si>
  <si>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</si>
  <si>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</si>
  <si>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</si>
  <si>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</si>
  <si>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</si>
  <si>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</si>
  <si>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</si>
  <si>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</si>
  <si>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</si>
  <si>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</si>
  <si>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</si>
  <si>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</si>
  <si>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</si>
  <si>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</si>
  <si>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</si>
  <si>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</si>
  <si>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</si>
  <si>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</si>
  <si>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</si>
  <si>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</si>
  <si>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</si>
  <si>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</si>
  <si>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</si>
  <si>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</si>
  <si>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</si>
  <si>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</si>
  <si>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</si>
  <si>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</si>
  <si>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</si>
  <si>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</si>
  <si>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</si>
  <si>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</si>
  <si>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</si>
  <si>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</si>
  <si>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</si>
  <si>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</si>
  <si>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</si>
  <si>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</si>
  <si>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</si>
  <si>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</si>
  <si>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</si>
  <si>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</si>
  <si>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</si>
  <si>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</si>
  <si>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</si>
  <si>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</si>
  <si>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</si>
  <si>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</si>
  <si>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</si>
  <si>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</si>
  <si>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</si>
  <si>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</si>
  <si>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</si>
  <si>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</si>
  <si>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</si>
  <si>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</si>
  <si>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</si>
  <si>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</si>
  <si>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</si>
  <si>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</si>
  <si>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</si>
  <si>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</si>
  <si>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</si>
  <si>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</si>
  <si>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</si>
  <si>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</si>
  <si>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</si>
  <si>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</si>
  <si>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</si>
  <si>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</si>
  <si>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</si>
  <si>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</si>
  <si>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</si>
  <si>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</si>
  <si>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</si>
  <si>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</si>
  <si>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</si>
  <si>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</si>
  <si>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</si>
  <si>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</si>
  <si>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</si>
  <si>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</si>
  <si>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</si>
  <si>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</si>
  <si>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</si>
  <si>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</si>
  <si>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</si>
  <si>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</si>
  <si>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</si>
  <si>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</si>
  <si>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</si>
  <si>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</si>
  <si>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</si>
  <si>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</si>
  <si>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</si>
  <si>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</si>
  <si>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</si>
  <si>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</si>
  <si>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</si>
  <si>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</si>
  <si>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</si>
  <si>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</si>
  <si>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</si>
  <si>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</si>
  <si>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</si>
  <si>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</si>
  <si>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</si>
  <si>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</si>
  <si>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</si>
  <si>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</si>
  <si>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</si>
  <si>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</si>
  <si>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</si>
  <si>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</si>
  <si>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</si>
  <si>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</si>
  <si>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</si>
  <si>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</si>
  <si>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</si>
  <si>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</si>
  <si>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</si>
  <si>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</si>
  <si>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</si>
  <si>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</si>
  <si>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</si>
  <si>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</si>
  <si>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</si>
  <si>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</si>
  <si>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</si>
  <si>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</si>
  <si>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</si>
  <si>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</si>
  <si>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</si>
  <si>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</si>
  <si>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</si>
  <si>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</si>
  <si>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</si>
  <si>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</si>
  <si>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</si>
  <si>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</si>
  <si>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</si>
  <si>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</si>
  <si>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</si>
  <si>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</si>
  <si>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</si>
  <si>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</si>
  <si>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</si>
  <si>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</si>
  <si>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</si>
  <si>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</si>
  <si>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</si>
  <si>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</si>
  <si>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</si>
  <si>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</si>
  <si>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</si>
  <si>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</si>
  <si>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</si>
  <si>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</si>
  <si>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</si>
  <si>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</si>
  <si>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</si>
  <si>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</si>
  <si>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</si>
  <si>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</si>
  <si>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</si>
  <si>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</si>
  <si>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</si>
  <si>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</si>
  <si>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</si>
  <si>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</si>
  <si>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</si>
  <si>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</si>
  <si>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</si>
  <si>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</si>
  <si>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</si>
  <si>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</si>
  <si>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</si>
  <si>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</si>
  <si>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</si>
  <si>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</si>
  <si>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</si>
  <si>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</si>
  <si>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</si>
  <si>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</si>
  <si>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</si>
  <si>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</si>
  <si>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</si>
  <si>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</si>
  <si>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</si>
  <si>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</si>
  <si>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</si>
  <si>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</si>
  <si>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</si>
  <si>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</si>
  <si>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</si>
  <si>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</si>
  <si>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</si>
  <si>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</si>
  <si>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</si>
  <si>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</si>
  <si>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</si>
  <si>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</si>
  <si>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</si>
  <si>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</si>
  <si>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</si>
  <si>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</si>
  <si>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</si>
  <si>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</si>
  <si>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</si>
  <si>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</si>
  <si>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</si>
  <si>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</si>
  <si>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</si>
  <si>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</si>
  <si>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</si>
  <si>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</si>
  <si>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</si>
  <si>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</si>
  <si>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</si>
  <si>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</si>
  <si>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</si>
  <si>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</si>
  <si>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</si>
  <si>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</si>
  <si>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</si>
  <si>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</si>
  <si>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</si>
  <si>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</si>
  <si>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</si>
  <si>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</si>
  <si>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</si>
  <si>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</si>
  <si>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</si>
  <si>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</si>
  <si>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</si>
  <si>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</si>
  <si>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</si>
  <si>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</si>
  <si>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</si>
  <si>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</si>
  <si>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</si>
  <si>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</si>
  <si>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</si>
  <si>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</si>
  <si>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</si>
  <si>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</si>
  <si>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</si>
  <si>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</si>
  <si>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</si>
  <si>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</si>
  <si>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</si>
  <si>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</si>
  <si>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</si>
  <si>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</si>
  <si>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</si>
  <si>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</si>
  <si>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</si>
  <si>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</si>
  <si>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</si>
  <si>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</si>
  <si>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</si>
  <si>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</si>
  <si>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</si>
  <si>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</si>
  <si>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</si>
  <si>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</si>
  <si>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</si>
  <si>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</si>
  <si>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</si>
  <si>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</si>
  <si>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</si>
  <si>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</si>
  <si>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</si>
  <si>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</si>
  <si>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</si>
  <si>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</si>
  <si>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</si>
  <si>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</si>
  <si>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</si>
  <si>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</si>
  <si>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</si>
  <si>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</si>
  <si>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</si>
  <si>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</si>
  <si>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</si>
  <si>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</si>
  <si>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</si>
  <si>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</si>
  <si>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</si>
  <si>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</si>
  <si>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</si>
  <si>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</si>
  <si>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</si>
  <si>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</si>
  <si>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</si>
  <si>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</si>
  <si>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</si>
  <si>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</si>
  <si>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</si>
  <si>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</si>
  <si>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</si>
  <si>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</si>
  <si>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</si>
  <si>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</si>
  <si>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</si>
  <si>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</si>
  <si>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</si>
  <si>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</si>
  <si>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</si>
  <si>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</si>
  <si>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</si>
  <si>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</si>
  <si>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</si>
  <si>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</si>
  <si>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</si>
  <si>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</si>
  <si>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</si>
  <si>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</si>
  <si>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</si>
  <si>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</si>
  <si>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</si>
  <si>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</si>
  <si>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</si>
  <si>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</si>
  <si>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</si>
  <si>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</si>
  <si>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</si>
  <si>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</si>
  <si>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</si>
  <si>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</si>
  <si>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</si>
  <si>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</si>
  <si>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</si>
  <si>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</si>
  <si>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</si>
  <si>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</si>
  <si>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</si>
  <si>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</si>
  <si>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</si>
  <si>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</si>
  <si>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</si>
  <si>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</si>
  <si>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</si>
  <si>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</si>
  <si>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</si>
  <si>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</si>
  <si>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</si>
  <si>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</si>
  <si>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</si>
  <si>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</si>
  <si>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</si>
  <si>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</si>
  <si>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</si>
  <si>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</si>
  <si>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</si>
  <si>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</si>
  <si>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</si>
  <si>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</si>
  <si>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</si>
  <si>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</si>
  <si>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</si>
  <si>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</si>
  <si>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</si>
  <si>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</si>
  <si>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</si>
  <si>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</si>
  <si>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</si>
  <si>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</si>
  <si>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</si>
  <si>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</si>
  <si>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</si>
  <si>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</si>
  <si>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</si>
  <si>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</si>
  <si>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</si>
  <si>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</si>
  <si>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</si>
  <si>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</si>
  <si>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</si>
  <si>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</si>
  <si>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</si>
  <si>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</si>
  <si>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</si>
  <si>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</si>
  <si>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</si>
  <si>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</si>
  <si>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</si>
  <si>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</si>
  <si>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</si>
  <si>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</si>
  <si>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</si>
  <si>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</si>
  <si>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</si>
  <si>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</si>
  <si>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</si>
  <si>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</si>
  <si>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</si>
  <si>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</si>
  <si>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</si>
  <si>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</si>
  <si>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</si>
  <si>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</si>
  <si>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</si>
  <si>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</si>
  <si>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</si>
  <si>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</si>
  <si>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</si>
  <si>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</si>
  <si>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</si>
  <si>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</si>
  <si>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</si>
  <si>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</si>
  <si>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</si>
  <si>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</si>
  <si>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</si>
  <si>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</si>
  <si>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</si>
  <si>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</si>
  <si>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</si>
  <si>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</si>
  <si>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</si>
  <si>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</si>
  <si>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</si>
  <si>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</si>
  <si>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</si>
  <si>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</si>
  <si>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</si>
  <si>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</si>
  <si>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</si>
  <si>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</si>
  <si>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</si>
  <si>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</si>
  <si>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</si>
  <si>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</si>
  <si>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</si>
  <si>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</si>
  <si>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</si>
  <si>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</si>
  <si>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</si>
  <si>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</si>
  <si>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</si>
  <si>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</si>
  <si>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</si>
  <si>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</si>
  <si>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</si>
  <si>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</si>
  <si>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</si>
  <si>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</si>
  <si>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</si>
  <si>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</si>
  <si>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</si>
  <si>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</si>
  <si>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</si>
  <si>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</si>
  <si>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</si>
  <si>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</si>
  <si>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</si>
  <si>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</si>
  <si>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</si>
  <si>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</si>
  <si>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</si>
  <si>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</si>
  <si>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</si>
  <si>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</si>
  <si>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</si>
  <si>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</si>
  <si>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</si>
  <si>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</si>
  <si>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</si>
  <si>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</si>
  <si>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</si>
  <si>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</si>
  <si>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</si>
  <si>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</si>
  <si>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</si>
  <si>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</si>
  <si>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</si>
  <si>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</si>
  <si>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</si>
  <si>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</si>
  <si>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</si>
  <si>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</si>
  <si>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</si>
  <si>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</si>
  <si>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</si>
  <si>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</si>
  <si>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</si>
  <si>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</si>
  <si>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</si>
  <si>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</si>
  <si>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</si>
  <si>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</si>
  <si>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</si>
  <si>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</si>
  <si>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</si>
  <si>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</si>
  <si>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</si>
  <si>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</si>
  <si>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</si>
  <si>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</si>
  <si>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</si>
  <si>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</si>
  <si>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</si>
  <si>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</si>
  <si>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</si>
  <si>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</si>
  <si>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</si>
  <si>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</si>
  <si>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</si>
  <si>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</si>
  <si>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</si>
  <si>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</si>
  <si>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</si>
  <si>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</si>
  <si>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</si>
  <si>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</si>
  <si>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</si>
  <si>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</si>
  <si>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</si>
  <si>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</si>
  <si>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</si>
  <si>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</si>
  <si>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</si>
  <si>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</si>
  <si>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</si>
  <si>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</si>
  <si>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</si>
  <si>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</si>
  <si>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</si>
  <si>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</si>
  <si>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</si>
  <si>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</si>
  <si>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</si>
  <si>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</si>
  <si>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</si>
  <si>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</si>
  <si>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</si>
  <si>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</si>
  <si>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</si>
  <si>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</si>
  <si>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</si>
  <si>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</si>
  <si>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</si>
  <si>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</si>
  <si>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</si>
  <si>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</si>
  <si>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</si>
  <si>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</si>
  <si>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</si>
  <si>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</si>
  <si>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</si>
  <si>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</si>
  <si>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</si>
  <si>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</si>
  <si>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</si>
  <si>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</si>
  <si>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</si>
  <si>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</si>
  <si>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</si>
  <si>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</si>
  <si>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</si>
  <si>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</si>
  <si>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</si>
  <si>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</si>
  <si>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</si>
  <si>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</si>
  <si>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</si>
  <si>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</si>
  <si>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</si>
  <si>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</si>
  <si>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</si>
  <si>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</si>
  <si>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</si>
  <si>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</si>
  <si>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</si>
  <si>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</si>
  <si>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</si>
  <si>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</si>
  <si>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</si>
  <si>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</si>
  <si>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</si>
  <si>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</si>
  <si>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</si>
  <si>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</si>
  <si>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</si>
  <si>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</si>
  <si>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</si>
  <si>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</si>
  <si>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</si>
  <si>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</si>
  <si>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</si>
  <si>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</si>
  <si>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</si>
  <si>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</si>
  <si>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</si>
  <si>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</si>
  <si>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</si>
  <si>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</si>
  <si>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</si>
  <si>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</si>
  <si>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</si>
  <si>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</si>
  <si>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</si>
  <si>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</si>
  <si>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</si>
  <si>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</si>
  <si>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</si>
  <si>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</si>
  <si>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</si>
  <si>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</si>
  <si>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</si>
  <si>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</si>
  <si>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</si>
  <si>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</si>
  <si>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</si>
  <si>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</si>
  <si>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</si>
  <si>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</si>
  <si>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</si>
  <si>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</si>
  <si>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</si>
  <si>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</si>
  <si>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</si>
  <si>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</si>
  <si>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</si>
  <si>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</si>
  <si>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</si>
  <si>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</si>
  <si>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</si>
  <si>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</si>
  <si>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</si>
  <si>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</si>
  <si>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</si>
  <si>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</si>
  <si>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</si>
  <si>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</si>
  <si>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</si>
  <si>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</si>
  <si>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</si>
  <si>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</si>
  <si>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</si>
  <si>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</si>
  <si>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</si>
  <si>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</si>
  <si>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</si>
  <si>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</si>
  <si>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</si>
  <si>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</si>
  <si>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</si>
  <si>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</si>
  <si>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</si>
  <si>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</si>
  <si>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</si>
  <si>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</si>
  <si>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</si>
  <si>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</si>
  <si>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</si>
  <si>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</si>
  <si>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</si>
  <si>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</si>
  <si>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</si>
  <si>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</si>
  <si>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</si>
  <si>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</si>
  <si>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</si>
  <si>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</si>
  <si>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</si>
  <si>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</si>
  <si>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</si>
  <si>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</si>
  <si>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</si>
  <si>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</si>
  <si>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</si>
  <si>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</si>
  <si>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</si>
  <si>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</si>
  <si>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</si>
  <si>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</si>
  <si>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</si>
  <si>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</si>
  <si>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</si>
  <si>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</si>
  <si>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</si>
  <si>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</si>
  <si>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</si>
  <si>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</si>
  <si>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</si>
  <si>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</si>
  <si>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</si>
  <si>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</si>
  <si>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</si>
  <si>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</si>
  <si>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</si>
  <si>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</si>
  <si>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</si>
  <si>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</si>
  <si>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</si>
  <si>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</si>
  <si>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</si>
  <si>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</si>
  <si>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</si>
  <si>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</si>
  <si>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</si>
  <si>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</si>
  <si>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</si>
  <si>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</si>
  <si>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</si>
  <si>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</si>
  <si>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</si>
  <si>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</si>
  <si>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</si>
  <si>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</si>
  <si>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</si>
  <si>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</si>
  <si>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</si>
  <si>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</si>
  <si>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</si>
  <si>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</si>
  <si>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</si>
  <si>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</si>
  <si>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</si>
  <si>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</si>
  <si>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</si>
  <si>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</si>
  <si>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</si>
  <si>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</si>
  <si>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</si>
  <si>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</si>
  <si>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</si>
  <si>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</si>
  <si>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</si>
  <si>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</si>
  <si>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</si>
  <si>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</si>
  <si>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</si>
  <si>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</si>
  <si>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</si>
  <si>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</si>
  <si>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</si>
  <si>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</si>
  <si>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</si>
  <si>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</si>
  <si>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</si>
  <si>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</si>
  <si>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</si>
  <si>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</si>
  <si>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</si>
  <si>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</si>
  <si>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</si>
  <si>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</si>
  <si>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</si>
  <si>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</si>
  <si>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</si>
  <si>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</si>
  <si>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</si>
  <si>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</si>
  <si>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</si>
  <si>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</si>
  <si>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</si>
  <si>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</si>
  <si>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</si>
  <si>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</si>
  <si>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</si>
  <si>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</si>
  <si>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</si>
  <si>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</si>
  <si>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</si>
  <si>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</si>
  <si>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</si>
  <si>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</si>
  <si>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</si>
  <si>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</si>
  <si>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</si>
  <si>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</si>
  <si>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</si>
  <si>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</si>
  <si>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</si>
  <si>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</si>
  <si>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</si>
  <si>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</si>
  <si>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</si>
  <si>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</si>
  <si>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</si>
  <si>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</si>
  <si>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</si>
  <si>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</si>
  <si>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</si>
  <si>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</si>
  <si>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</si>
  <si>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</si>
  <si>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</si>
  <si>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</si>
  <si>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</si>
  <si>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</si>
  <si>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</si>
  <si>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</si>
  <si>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</si>
  <si>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</si>
  <si>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</si>
  <si>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</si>
  <si>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</si>
  <si>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</si>
  <si>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</si>
  <si>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</si>
  <si>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</si>
  <si>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</si>
  <si>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</si>
  <si>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</si>
  <si>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</si>
  <si>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</si>
  <si>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</si>
  <si>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</si>
  <si>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</si>
  <si>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</si>
  <si>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</si>
  <si>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</si>
  <si>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</si>
  <si>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</si>
  <si>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</si>
  <si>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</si>
  <si>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</si>
  <si>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</si>
  <si>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</si>
  <si>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</si>
  <si>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</si>
  <si>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</si>
  <si>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</si>
  <si>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</si>
  <si>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</si>
  <si>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</si>
  <si>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</si>
  <si>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</si>
  <si>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</si>
  <si>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</si>
  <si>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</si>
  <si>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</si>
  <si>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</si>
  <si>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</si>
  <si>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</si>
  <si>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</si>
  <si>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</si>
  <si>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</si>
  <si>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</si>
  <si>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</si>
  <si>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</si>
  <si>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</si>
  <si>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</si>
  <si>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</si>
  <si>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</si>
  <si>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</si>
  <si>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</si>
  <si>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</si>
  <si>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</si>
  <si>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</si>
  <si>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</si>
  <si>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</si>
  <si>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</si>
  <si>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</si>
  <si>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</si>
  <si>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</si>
  <si>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</si>
  <si>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</si>
  <si>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</si>
  <si>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</si>
  <si>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</si>
  <si>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</si>
  <si>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</si>
  <si>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</si>
  <si>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</si>
  <si>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</si>
  <si>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</si>
  <si>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</si>
  <si>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</si>
  <si>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</si>
  <si>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</si>
  <si>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</si>
  <si>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</si>
  <si>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</si>
  <si>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</si>
  <si>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</si>
  <si>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</si>
  <si>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</si>
  <si>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</si>
  <si>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</si>
  <si>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</si>
  <si>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</si>
  <si>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</si>
  <si>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</si>
  <si>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</si>
  <si>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</si>
  <si>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</si>
  <si>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</si>
  <si>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</si>
  <si>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</si>
  <si>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</si>
  <si>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</si>
  <si>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</si>
  <si>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</si>
  <si>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</si>
  <si>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</si>
  <si>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</si>
  <si>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</si>
  <si>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</si>
  <si>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</si>
  <si>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</si>
  <si>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</si>
  <si>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</si>
  <si>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</si>
  <si>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</si>
  <si>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</si>
  <si>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</si>
  <si>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</si>
  <si>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</si>
  <si>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</si>
  <si>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</si>
  <si>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</si>
  <si>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</si>
  <si>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</si>
  <si>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</si>
  <si>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</si>
  <si>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</si>
  <si>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</si>
  <si>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</si>
  <si>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</si>
  <si>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</si>
  <si>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</si>
  <si>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</si>
  <si>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</si>
  <si>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</si>
  <si>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</si>
  <si>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</si>
  <si>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</si>
  <si>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</si>
  <si>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</si>
  <si>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</si>
  <si>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</si>
  <si>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</si>
  <si>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</si>
  <si>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</si>
  <si>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</si>
  <si>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</si>
  <si>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</si>
  <si>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</si>
  <si>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</si>
  <si>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</si>
  <si>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</si>
  <si>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</si>
  <si>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</si>
  <si>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</si>
  <si>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</si>
  <si>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</si>
  <si>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</si>
  <si>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</si>
  <si>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</si>
  <si>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</si>
  <si>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</si>
  <si>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</si>
  <si>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</si>
  <si>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</si>
  <si>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</si>
  <si>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</si>
  <si>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</si>
  <si>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</si>
  <si>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</si>
  <si>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</si>
  <si>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</si>
  <si>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</si>
  <si>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</si>
  <si>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</si>
  <si>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</si>
  <si>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</si>
  <si>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</si>
  <si>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</si>
  <si>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</si>
  <si>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</si>
  <si>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</si>
  <si>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</si>
  <si>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</si>
  <si>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</si>
  <si>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</si>
  <si>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</si>
  <si>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</si>
  <si>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</si>
  <si>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</si>
  <si>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</si>
  <si>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</si>
  <si>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</si>
  <si>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</si>
  <si>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</si>
  <si>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</si>
  <si>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</si>
  <si>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</si>
  <si>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</si>
  <si>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</si>
  <si>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</si>
  <si>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</si>
  <si>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</si>
  <si>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</si>
  <si>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</si>
  <si>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</si>
  <si>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</si>
  <si>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</si>
  <si>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</si>
  <si>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</si>
  <si>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</si>
  <si>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</si>
  <si>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</si>
  <si>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</si>
  <si>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</si>
  <si>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</si>
  <si>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</si>
  <si>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</si>
  <si>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</si>
  <si>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</si>
  <si>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</si>
  <si>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</si>
  <si>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</si>
  <si>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</si>
  <si>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</si>
  <si>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</si>
  <si>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</si>
  <si>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</si>
  <si>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</si>
  <si>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</si>
  <si>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</si>
  <si>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</si>
  <si>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</si>
  <si>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</si>
  <si>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</si>
  <si>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</si>
  <si>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</si>
  <si>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</si>
  <si>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</si>
  <si>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</si>
  <si>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</si>
  <si>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</si>
  <si>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</si>
  <si>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</si>
  <si>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</si>
  <si>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</si>
  <si>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</si>
  <si>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</si>
  <si>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</si>
  <si>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</si>
  <si>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</si>
  <si>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</si>
  <si>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</si>
  <si>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</si>
  <si>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</si>
  <si>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</si>
  <si>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</si>
  <si>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</si>
  <si>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</si>
  <si>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</si>
  <si>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</si>
  <si>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</si>
  <si>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</si>
  <si>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</si>
  <si>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</si>
  <si>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</si>
  <si>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</si>
  <si>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</si>
  <si>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</si>
  <si>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</si>
  <si>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</si>
  <si>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</si>
  <si>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</si>
  <si>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</si>
  <si>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</si>
  <si>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</si>
  <si>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</si>
  <si>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</si>
  <si>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</si>
  <si>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</si>
  <si>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</si>
  <si>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</si>
  <si>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</si>
  <si>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</si>
  <si>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</si>
  <si>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</si>
  <si>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</si>
  <si>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</si>
  <si>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</si>
  <si>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</si>
  <si>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</si>
  <si>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</si>
  <si>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</si>
  <si>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</si>
  <si>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</si>
  <si>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</si>
  <si>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</si>
  <si>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</si>
  <si>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</si>
  <si>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</si>
  <si>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</si>
  <si>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</si>
  <si>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</si>
  <si>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</si>
  <si>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</si>
  <si>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</si>
  <si>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</si>
  <si>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</si>
  <si>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</si>
  <si>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</si>
  <si>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</si>
  <si>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</si>
  <si>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</si>
  <si>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</si>
  <si>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</si>
  <si>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</si>
  <si>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</si>
  <si>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</si>
  <si>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</si>
  <si>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</si>
  <si>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</si>
  <si>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</si>
  <si>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</si>
  <si>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</si>
  <si>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</si>
  <si>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</si>
  <si>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</si>
  <si>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</si>
  <si>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</si>
  <si>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</si>
  <si>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</si>
  <si>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</si>
  <si>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</si>
  <si>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</si>
  <si>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</si>
  <si>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</si>
  <si>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</si>
  <si>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</si>
  <si>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</si>
  <si>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</si>
  <si>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</si>
  <si>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</si>
  <si>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</si>
  <si>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</si>
  <si>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</si>
  <si>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</si>
  <si>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</si>
  <si>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</si>
  <si>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</si>
  <si>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</si>
  <si>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</si>
  <si>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</si>
  <si>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</si>
  <si>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</si>
  <si>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</si>
  <si>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</si>
  <si>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</si>
  <si>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</si>
  <si>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</si>
  <si>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</si>
  <si>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</si>
  <si>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</si>
  <si>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</si>
  <si>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</si>
  <si>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</si>
  <si>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</si>
  <si>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</si>
  <si>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</si>
  <si>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</si>
  <si>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</si>
  <si>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</si>
  <si>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</si>
  <si>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</si>
  <si>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</si>
  <si>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</si>
  <si>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</si>
  <si>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</si>
  <si>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</si>
  <si>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</si>
  <si>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</si>
  <si>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</si>
  <si>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</si>
  <si>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</si>
  <si>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</si>
  <si>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</si>
  <si>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</si>
  <si>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</si>
  <si>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</si>
  <si>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</si>
  <si>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</si>
  <si>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</si>
  <si>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</si>
  <si>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</si>
  <si>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</si>
  <si>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</si>
  <si>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</si>
  <si>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</si>
  <si>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</si>
  <si>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</si>
  <si>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</si>
  <si>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</si>
  <si>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</si>
  <si>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</si>
  <si>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</si>
  <si>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</si>
  <si>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</si>
  <si>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</si>
  <si>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</si>
  <si>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</si>
  <si>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</si>
  <si>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</si>
  <si>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</si>
  <si>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</si>
  <si>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</si>
  <si>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</si>
  <si>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</si>
  <si>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</si>
  <si>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</si>
  <si>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</si>
  <si>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</si>
  <si>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</si>
  <si>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</si>
  <si>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</si>
  <si>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</si>
  <si>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</si>
  <si>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</si>
  <si>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</si>
  <si>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</si>
  <si>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</si>
  <si>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</si>
  <si>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</si>
  <si>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</si>
  <si>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</si>
  <si>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</si>
  <si>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</si>
  <si>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</si>
  <si>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</si>
  <si>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</si>
  <si>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</si>
  <si>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</si>
  <si>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</si>
  <si>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</si>
  <si>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</si>
  <si>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</si>
  <si>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</si>
  <si>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</si>
  <si>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</si>
  <si>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</si>
  <si>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</si>
  <si>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</si>
  <si>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</si>
  <si>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</si>
  <si>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</si>
  <si>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</si>
  <si>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</si>
  <si>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</si>
  <si>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</si>
  <si>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</si>
  <si>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</si>
  <si>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</si>
  <si>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</si>
  <si>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</si>
  <si>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</si>
  <si>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</si>
  <si>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</si>
  <si>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</si>
  <si>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</si>
  <si>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</si>
  <si>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</si>
  <si>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</si>
  <si>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</si>
  <si>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</si>
  <si>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</si>
  <si>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</si>
  <si>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</si>
  <si>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</si>
  <si>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</si>
  <si>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</si>
  <si>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</si>
  <si>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</si>
  <si>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</si>
  <si>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</si>
  <si>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</si>
  <si>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</si>
  <si>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</si>
  <si>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</si>
  <si>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</si>
  <si>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</si>
  <si>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</si>
  <si>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</si>
  <si>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</si>
  <si>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</si>
  <si>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</si>
  <si>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</si>
  <si>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</si>
  <si>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</si>
  <si>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</si>
  <si>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</si>
  <si>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</si>
  <si>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</si>
  <si>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</si>
  <si>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</si>
  <si>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</si>
  <si>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</si>
  <si>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</si>
  <si>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</si>
  <si>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</si>
  <si>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</si>
  <si>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</si>
  <si>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</si>
  <si>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</si>
  <si>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</si>
  <si>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</si>
  <si>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</si>
  <si>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</si>
  <si>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</si>
  <si>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</si>
  <si>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</si>
  <si>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</si>
  <si>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</si>
  <si>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</si>
  <si>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</si>
  <si>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</si>
  <si>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</si>
  <si>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</si>
  <si>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</si>
  <si>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</si>
  <si>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</si>
  <si>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</si>
  <si>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</si>
  <si>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</si>
  <si>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</si>
  <si>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</si>
  <si>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</si>
  <si>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</si>
  <si>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</si>
  <si>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</si>
  <si>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</si>
  <si>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</si>
  <si>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</si>
  <si>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</si>
  <si>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</si>
  <si>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</si>
  <si>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</si>
  <si>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</si>
  <si>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</si>
  <si>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</si>
  <si>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</si>
  <si>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</si>
  <si>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</si>
  <si>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</si>
  <si>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</si>
  <si>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</si>
  <si>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</si>
  <si>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</si>
  <si>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</si>
  <si>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</si>
  <si>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</si>
  <si>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</si>
  <si>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</si>
  <si>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</si>
  <si>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</si>
  <si>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</si>
  <si>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</si>
  <si>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</si>
  <si>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</si>
  <si>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</si>
  <si>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</si>
  <si>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</si>
  <si>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</si>
  <si>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</si>
  <si>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</si>
  <si>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</si>
  <si>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</si>
  <si>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</si>
  <si>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</si>
  <si>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</si>
  <si>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</si>
  <si>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</si>
  <si>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</si>
  <si>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</si>
  <si>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</si>
  <si>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</si>
  <si>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</si>
  <si>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</si>
  <si>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</si>
  <si>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</si>
  <si>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</si>
  <si>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</si>
  <si>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</si>
  <si>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</si>
  <si>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</si>
  <si>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</si>
  <si>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</si>
  <si>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</si>
  <si>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</si>
  <si>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</si>
  <si>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</si>
  <si>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</si>
  <si>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</si>
  <si>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</si>
  <si>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</si>
  <si>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</si>
  <si>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</si>
  <si>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</si>
  <si>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</si>
  <si>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</si>
  <si>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</si>
  <si>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</si>
  <si>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</si>
  <si>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</si>
  <si>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</si>
  <si>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</si>
  <si>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</si>
  <si>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</si>
  <si>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</si>
  <si>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</si>
  <si>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</si>
  <si>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</si>
  <si>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</si>
  <si>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</si>
  <si>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</si>
  <si>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</si>
  <si>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</si>
  <si>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</si>
  <si>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</si>
  <si>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</si>
  <si>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</si>
  <si>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</si>
  <si>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</si>
  <si>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</si>
  <si>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</si>
  <si>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</si>
  <si>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</si>
  <si>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</si>
  <si>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</si>
  <si>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</si>
  <si>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</si>
  <si>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</si>
  <si>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</si>
  <si>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</si>
  <si>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</si>
  <si>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</si>
  <si>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</si>
  <si>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</si>
  <si>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</si>
  <si>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</si>
  <si>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</si>
  <si>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</si>
  <si>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</si>
  <si>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</si>
  <si>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</si>
  <si>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</si>
  <si>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</si>
  <si>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</si>
  <si>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</si>
  <si>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</si>
  <si>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</si>
  <si>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</si>
  <si>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</si>
  <si>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</si>
  <si>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</si>
  <si>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</si>
  <si>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</si>
  <si>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</si>
  <si>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</si>
  <si>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</si>
  <si>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</si>
  <si>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</si>
  <si>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</si>
  <si>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</si>
  <si>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</si>
  <si>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</si>
  <si>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</si>
  <si>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</si>
  <si>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</si>
  <si>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</si>
  <si>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</si>
  <si>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</si>
  <si>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</si>
  <si>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</si>
  <si>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</si>
  <si>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</si>
  <si>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</si>
  <si>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</si>
  <si>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</si>
  <si>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</si>
  <si>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</si>
  <si>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</si>
  <si>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</si>
  <si>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</si>
  <si>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</si>
  <si>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</si>
  <si>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</si>
  <si>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</si>
  <si>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</si>
  <si>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</si>
  <si>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</si>
  <si>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</si>
  <si>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</si>
  <si>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</si>
  <si>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</si>
  <si>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</si>
  <si>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</si>
  <si>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</si>
  <si>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</si>
  <si>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</si>
  <si>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</si>
  <si>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</si>
  <si>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</si>
  <si>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</si>
  <si>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</si>
  <si>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</si>
  <si>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</si>
  <si>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</si>
  <si>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</si>
  <si>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</si>
  <si>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</si>
  <si>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</si>
  <si>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</si>
  <si>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</si>
  <si>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</si>
  <si>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</si>
  <si>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</si>
  <si>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</si>
  <si>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</si>
  <si>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</si>
  <si>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</si>
  <si>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</si>
  <si>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</si>
  <si>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</si>
  <si>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</si>
  <si>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</si>
  <si>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</si>
  <si>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</si>
  <si>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</si>
  <si>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</si>
  <si>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</si>
  <si>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</si>
  <si>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</si>
  <si>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</si>
  <si>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</si>
  <si>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</si>
  <si>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</si>
  <si>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</si>
  <si>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</si>
  <si>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</si>
  <si>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</si>
  <si>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</si>
  <si>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</si>
  <si>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</si>
  <si>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</si>
  <si>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</si>
  <si>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</si>
  <si>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</si>
  <si>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</si>
  <si>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</si>
  <si>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</si>
  <si>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</si>
  <si>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</si>
  <si>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</si>
  <si>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</si>
  <si>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</si>
  <si>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</si>
  <si>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</si>
  <si>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</si>
  <si>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</si>
  <si>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</si>
  <si>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</si>
  <si>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</si>
  <si>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</si>
  <si>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</si>
  <si>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</si>
  <si>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</si>
  <si>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</si>
  <si>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</si>
  <si>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</si>
  <si>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</si>
  <si>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</si>
  <si>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</si>
  <si>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</si>
  <si>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</si>
  <si>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</si>
  <si>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</si>
  <si>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</si>
  <si>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</si>
  <si>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</si>
  <si>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</si>
  <si>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</si>
  <si>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</si>
  <si>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</si>
  <si>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</si>
  <si>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</si>
  <si>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</si>
  <si>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</si>
  <si>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</si>
  <si>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</si>
  <si>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</si>
  <si>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</si>
  <si>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</si>
  <si>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</si>
  <si>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</si>
  <si>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</si>
  <si>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</si>
  <si>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</si>
  <si>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</si>
  <si>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</si>
  <si>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</si>
  <si>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</si>
  <si>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</si>
  <si>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</si>
  <si>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</si>
  <si>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</si>
  <si>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</si>
  <si>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</si>
  <si>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</si>
  <si>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</si>
  <si>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</si>
  <si>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</si>
  <si>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</si>
  <si>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</si>
  <si>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</si>
  <si>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</si>
  <si>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</si>
  <si>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</si>
  <si>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</si>
  <si>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</si>
  <si>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</si>
  <si>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</si>
  <si>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</si>
  <si>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</si>
  <si>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</si>
  <si>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</si>
  <si>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</si>
  <si>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</si>
  <si>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</si>
  <si>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</si>
  <si>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</si>
  <si>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</si>
  <si>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</si>
  <si>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</si>
  <si>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</si>
  <si>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</si>
  <si>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</si>
  <si>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</si>
  <si>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</si>
  <si>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</si>
  <si>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</si>
  <si>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</si>
  <si>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</si>
  <si>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</si>
  <si>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</si>
  <si>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</si>
  <si>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</si>
  <si>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</si>
  <si>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</si>
  <si>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</si>
  <si>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</si>
  <si>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</si>
  <si>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</si>
  <si>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</si>
  <si>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</si>
  <si>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</si>
  <si>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</si>
  <si>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</si>
  <si>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</si>
  <si>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</si>
  <si>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</si>
  <si>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</si>
  <si>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</si>
  <si>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</si>
  <si>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</si>
  <si>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</si>
  <si>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</si>
  <si>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</si>
  <si>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</si>
  <si>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</si>
  <si>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</si>
  <si>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</si>
  <si>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</si>
  <si>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</si>
  <si>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</si>
  <si>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</si>
  <si>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</si>
  <si>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</si>
  <si>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</si>
  <si>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</si>
  <si>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</si>
  <si>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</si>
  <si>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</si>
  <si>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</si>
  <si>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</si>
  <si>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</si>
  <si>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</si>
  <si>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</si>
  <si>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</si>
  <si>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</si>
  <si>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</si>
  <si>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</si>
  <si>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</si>
  <si>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</si>
  <si>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</si>
  <si>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</si>
  <si>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</si>
  <si>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</si>
  <si>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</si>
  <si>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</si>
  <si>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</si>
  <si>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</si>
  <si>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</si>
  <si>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</si>
  <si>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</si>
  <si>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</si>
  <si>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</si>
  <si>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</si>
  <si>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</si>
  <si>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</si>
  <si>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</si>
  <si>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</si>
  <si>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</si>
  <si>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</si>
  <si>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</si>
  <si>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</si>
  <si>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</si>
  <si>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</si>
  <si>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</si>
  <si>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</si>
  <si>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</si>
  <si>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</si>
  <si>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</si>
  <si>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</si>
  <si>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</si>
  <si>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</si>
  <si>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</si>
  <si>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</si>
  <si>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</si>
  <si>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</si>
  <si>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</si>
  <si>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</si>
  <si>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</si>
  <si>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</si>
  <si>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</si>
  <si>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</si>
  <si>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</si>
  <si>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</si>
  <si>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</si>
  <si>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</si>
  <si>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</si>
  <si>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</si>
  <si>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</si>
  <si>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</si>
  <si>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</si>
  <si>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</si>
  <si>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</si>
  <si>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</si>
  <si>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</si>
  <si>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</si>
  <si>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</si>
  <si>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</si>
  <si>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</si>
  <si>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</si>
  <si>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</si>
  <si>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</si>
  <si>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</si>
  <si>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</si>
  <si>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</si>
  <si>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</si>
  <si>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</si>
  <si>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</si>
  <si>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</si>
  <si>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</si>
  <si>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</si>
  <si>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</si>
  <si>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</si>
  <si>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</si>
  <si>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</si>
  <si>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</si>
  <si>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</si>
  <si>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</si>
  <si>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</si>
  <si>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</si>
  <si>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</si>
  <si>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</si>
  <si>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</si>
  <si>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</si>
  <si>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</si>
  <si>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</si>
  <si>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</si>
  <si>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</si>
  <si>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</si>
  <si>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</si>
  <si>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</si>
  <si>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</si>
  <si>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</si>
  <si>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</si>
  <si>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</si>
  <si>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</si>
  <si>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</si>
  <si>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</si>
  <si>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</si>
  <si>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</si>
  <si>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</si>
  <si>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</si>
  <si>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</si>
  <si>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</si>
  <si>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</si>
  <si>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</si>
  <si>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</si>
  <si>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</si>
  <si>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</si>
  <si>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</si>
  <si>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</si>
  <si>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</si>
  <si>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</si>
  <si>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</si>
  <si>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</si>
  <si>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</si>
  <si>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</si>
  <si>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</si>
  <si>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</si>
  <si>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</si>
  <si>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</si>
  <si>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</si>
  <si>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</si>
  <si>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</si>
  <si>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</si>
  <si>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</si>
  <si>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</si>
  <si>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</si>
  <si>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</si>
  <si>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</si>
  <si>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</si>
  <si>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</si>
  <si>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</si>
  <si>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</si>
  <si>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</si>
  <si>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</si>
  <si>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</si>
  <si>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</si>
  <si>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</si>
  <si>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</si>
  <si>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</si>
  <si>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</si>
  <si>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</si>
  <si>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</si>
  <si>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</si>
  <si>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</si>
  <si>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</si>
  <si>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</si>
  <si>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</si>
  <si>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</si>
  <si>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</si>
  <si>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</si>
  <si>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</si>
  <si>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</si>
  <si>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</si>
  <si>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</si>
  <si>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</si>
  <si>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</si>
  <si>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</si>
  <si>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</si>
  <si>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</si>
  <si>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</si>
  <si>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</si>
  <si>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</si>
  <si>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</si>
  <si>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</si>
  <si>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</si>
  <si>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</si>
  <si>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</si>
  <si>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</si>
  <si>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</si>
  <si>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</si>
  <si>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</si>
  <si>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</si>
  <si>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</si>
  <si>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</si>
  <si>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</si>
  <si>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</si>
  <si>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</si>
  <si>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</si>
  <si>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</si>
  <si>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</si>
  <si>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</si>
  <si>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</si>
  <si>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</si>
  <si>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</si>
  <si>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</si>
  <si>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</si>
  <si>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</si>
  <si>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</si>
  <si>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</si>
  <si>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</si>
  <si>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</si>
  <si>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</si>
  <si>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</si>
  <si>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</si>
  <si>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</si>
  <si>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</si>
  <si>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</si>
  <si>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</si>
  <si>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</si>
  <si>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</si>
  <si>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</si>
  <si>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</si>
  <si>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</si>
  <si>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</si>
  <si>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</si>
  <si>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</si>
  <si>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</si>
  <si>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</si>
  <si>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</si>
  <si>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</si>
  <si>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</si>
  <si>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</si>
  <si>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</si>
  <si>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</si>
  <si>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</si>
  <si>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</si>
  <si>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</si>
  <si>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</si>
  <si>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</si>
  <si>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</si>
  <si>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</si>
  <si>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</si>
  <si>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</si>
  <si>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</si>
  <si>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</si>
  <si>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</si>
  <si>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</si>
  <si>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</si>
  <si>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</si>
  <si>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</si>
  <si>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</si>
  <si>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</si>
  <si>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</si>
  <si>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</si>
  <si>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</si>
  <si>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</si>
  <si>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</si>
  <si>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</si>
  <si>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</si>
  <si>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</si>
  <si>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</si>
  <si>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</si>
  <si>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</si>
  <si>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</si>
  <si>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</si>
  <si>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</si>
  <si>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</si>
  <si>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</si>
  <si>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</si>
  <si>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</si>
  <si>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</si>
  <si>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</si>
  <si>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</si>
  <si>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</si>
  <si>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</si>
  <si>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</si>
  <si>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</si>
  <si>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</si>
  <si>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</si>
  <si>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</si>
  <si>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</si>
  <si>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</si>
  <si>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</si>
  <si>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</si>
  <si>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</si>
  <si>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</si>
  <si>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</si>
  <si>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</si>
  <si>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</si>
  <si>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</si>
  <si>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</si>
  <si>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</si>
  <si>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</si>
  <si>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</si>
  <si>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</si>
  <si>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</si>
  <si>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</si>
  <si>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</si>
  <si>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</si>
  <si>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</si>
  <si>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</si>
  <si>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</si>
  <si>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</si>
  <si>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</si>
  <si>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</si>
  <si>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</si>
  <si>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</si>
  <si>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</si>
  <si>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</si>
  <si>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</si>
  <si>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</si>
  <si>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</si>
  <si>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</si>
  <si>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</si>
  <si>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</si>
  <si>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</si>
  <si>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</si>
  <si>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</si>
  <si>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</si>
  <si>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</si>
  <si>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</si>
  <si>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</si>
  <si>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</si>
  <si>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</si>
  <si>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</si>
  <si>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</si>
  <si>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</si>
  <si>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</si>
  <si>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</si>
  <si>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</si>
  <si>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</si>
  <si>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</si>
  <si>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</si>
  <si>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</si>
  <si>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</si>
  <si>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</si>
  <si>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</si>
  <si>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</si>
  <si>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</si>
  <si>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</si>
  <si>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</si>
  <si>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</si>
  <si>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</si>
  <si>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</si>
  <si>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</si>
  <si>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</si>
  <si>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</si>
  <si>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</si>
  <si>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</si>
  <si>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</si>
  <si>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</si>
  <si>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</si>
  <si>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</si>
  <si>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</si>
  <si>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</si>
  <si>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</si>
  <si>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</si>
  <si>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</si>
  <si>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</si>
  <si>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</si>
  <si>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</si>
  <si>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</si>
  <si>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</si>
  <si>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</si>
  <si>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</si>
  <si>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</si>
  <si>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</si>
  <si>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</si>
  <si>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</si>
  <si>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</si>
  <si>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</si>
  <si>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</si>
  <si>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</si>
  <si>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</si>
  <si>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</si>
  <si>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</si>
  <si>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</si>
  <si>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</si>
  <si>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</si>
  <si>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</si>
  <si>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</si>
  <si>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</si>
  <si>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</si>
  <si>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</si>
  <si>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</si>
  <si>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</si>
  <si>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</si>
  <si>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</si>
  <si>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</si>
  <si>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</si>
  <si>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</si>
  <si>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</si>
  <si>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</si>
  <si>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</si>
  <si>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</si>
  <si>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</si>
  <si>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</si>
  <si>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</si>
  <si>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</si>
  <si>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</si>
  <si>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</si>
  <si>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</si>
  <si>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</si>
  <si>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</si>
  <si>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</si>
  <si>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</si>
  <si>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</si>
  <si>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</si>
  <si>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</si>
  <si>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</si>
  <si>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</si>
  <si>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</si>
  <si>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</si>
  <si>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</si>
  <si>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</si>
  <si>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</si>
  <si>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</si>
  <si>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</si>
  <si>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</si>
  <si>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</si>
  <si>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</si>
  <si>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</si>
  <si>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</si>
  <si>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</si>
  <si>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</si>
  <si>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</si>
  <si>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</si>
  <si>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</si>
  <si>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</si>
  <si>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</si>
  <si>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</si>
  <si>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</si>
  <si>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</si>
  <si>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</si>
  <si>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</si>
  <si>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</si>
  <si>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</si>
  <si>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</si>
  <si>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</si>
  <si>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</si>
  <si>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</si>
  <si>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</si>
  <si>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</si>
  <si>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</si>
  <si>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</si>
  <si>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</si>
  <si>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</si>
  <si>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</si>
  <si>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</si>
  <si>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</si>
  <si>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</si>
  <si>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</si>
  <si>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</si>
  <si>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</si>
  <si>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</si>
  <si>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</si>
  <si>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</si>
  <si>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</si>
  <si>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</si>
  <si>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</si>
  <si>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</si>
  <si>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</si>
  <si>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</si>
  <si>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</si>
  <si>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</si>
  <si>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</si>
  <si>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</si>
  <si>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</si>
  <si>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</si>
  <si>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</si>
  <si>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</si>
  <si>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</si>
  <si>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</si>
  <si>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</si>
  <si>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</si>
  <si>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</si>
  <si>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</si>
  <si>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</si>
  <si>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</si>
  <si>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</si>
  <si>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</si>
  <si>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</si>
  <si>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</si>
  <si>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</si>
  <si>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</si>
  <si>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</si>
  <si>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</si>
  <si>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</si>
  <si>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</si>
  <si>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</si>
  <si>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</si>
  <si>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</si>
  <si>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</si>
  <si>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</si>
  <si>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</si>
  <si>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</si>
  <si>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</si>
  <si>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</si>
  <si>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</si>
  <si>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</si>
  <si>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</si>
  <si>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</si>
  <si>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</si>
  <si>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</si>
  <si>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</si>
  <si>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</si>
  <si>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</si>
  <si>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</si>
  <si>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</si>
  <si>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</si>
  <si>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</si>
  <si>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</si>
  <si>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</si>
  <si>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</si>
  <si>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</si>
  <si>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</si>
  <si>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</si>
  <si>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</si>
  <si>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</si>
  <si>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</si>
  <si>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</si>
  <si>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</si>
  <si>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</si>
  <si>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</si>
  <si>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</si>
  <si>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</si>
  <si>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</si>
  <si>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</si>
  <si>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</si>
  <si>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</si>
  <si>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</si>
  <si>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</si>
  <si>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</si>
  <si>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</si>
  <si>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</si>
  <si>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</si>
  <si>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</si>
  <si>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</si>
  <si>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</si>
  <si>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</si>
  <si>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</si>
  <si>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</si>
  <si>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</si>
  <si>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</si>
  <si>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</si>
  <si>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</si>
  <si>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</si>
  <si>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</si>
  <si>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</si>
  <si>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</si>
  <si>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</si>
  <si>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</si>
  <si>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</si>
  <si>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</si>
  <si>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</si>
  <si>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</si>
  <si>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</si>
  <si>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</si>
  <si>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</si>
  <si>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</si>
  <si>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</si>
  <si>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</si>
  <si>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</si>
  <si>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</si>
  <si>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</si>
  <si>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</si>
  <si>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</si>
  <si>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</si>
  <si>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</si>
  <si>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</si>
  <si>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</si>
  <si>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</si>
  <si>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</si>
  <si>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</si>
  <si>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</si>
  <si>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</si>
  <si>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</si>
  <si>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</si>
  <si>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</si>
  <si>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</si>
  <si>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</si>
  <si>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</si>
  <si>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</si>
  <si>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</si>
  <si>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</si>
  <si>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</si>
  <si>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</si>
  <si>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</si>
  <si>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</si>
  <si>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</si>
  <si>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</si>
  <si>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</si>
  <si>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</si>
  <si>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</si>
  <si>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</si>
  <si>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</si>
  <si>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</si>
  <si>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</si>
  <si>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</si>
  <si>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</si>
  <si>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</si>
  <si>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</si>
  <si>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</si>
  <si>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</si>
  <si>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</si>
  <si>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</si>
  <si>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</si>
  <si>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</si>
  <si>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</si>
  <si>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</si>
  <si>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</si>
  <si>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</si>
  <si>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</si>
  <si>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</si>
  <si>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</si>
  <si>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</si>
  <si>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</si>
  <si>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</si>
  <si>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</si>
  <si>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</si>
  <si>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</si>
  <si>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</si>
  <si>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</si>
  <si>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</si>
  <si>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</si>
  <si>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</si>
  <si>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</si>
  <si>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</si>
  <si>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</si>
  <si>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</si>
  <si>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</si>
  <si>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</si>
  <si>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</si>
  <si>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</si>
  <si>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</si>
  <si>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</si>
  <si>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</si>
  <si>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</si>
  <si>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</si>
  <si>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</si>
  <si>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</si>
  <si>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</si>
  <si>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</si>
  <si>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</si>
  <si>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</si>
  <si>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</si>
  <si>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</si>
  <si>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</si>
  <si>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</si>
  <si>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</si>
  <si>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</si>
  <si>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</si>
  <si>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</si>
  <si>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</si>
  <si>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</si>
  <si>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</si>
  <si>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</si>
  <si>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</si>
  <si>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</si>
  <si>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</si>
  <si>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</si>
  <si>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</si>
  <si>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</si>
  <si>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</si>
  <si>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</si>
  <si>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</si>
  <si>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</si>
  <si>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</si>
  <si>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</si>
  <si>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</si>
  <si>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</si>
  <si>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</si>
  <si>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</si>
  <si>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</si>
  <si>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</si>
  <si>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</si>
  <si>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</si>
  <si>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</si>
  <si>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</si>
  <si>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</si>
  <si>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</si>
  <si>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</si>
  <si>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</si>
  <si>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</si>
  <si>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</si>
  <si>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</si>
  <si>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</si>
  <si>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</si>
  <si>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</si>
  <si>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</si>
  <si>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</si>
  <si>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</si>
  <si>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</si>
  <si>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</si>
  <si>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</si>
  <si>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</si>
  <si>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</si>
  <si>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</si>
  <si>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</si>
  <si>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</si>
  <si>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</si>
  <si>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</si>
  <si>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</si>
  <si>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</si>
  <si>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</si>
  <si>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</si>
  <si>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</si>
  <si>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</si>
  <si>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</si>
  <si>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</si>
  <si>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</si>
  <si>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</si>
  <si>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</si>
  <si>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</si>
  <si>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</si>
  <si>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</si>
  <si>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</si>
  <si>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</si>
  <si>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</si>
  <si>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</si>
  <si>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</si>
  <si>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</si>
  <si>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</si>
  <si>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</si>
  <si>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</si>
  <si>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</si>
  <si>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</si>
  <si>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</si>
  <si>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</si>
  <si>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</si>
  <si>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</si>
  <si>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</si>
  <si>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</si>
  <si>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</si>
  <si>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</si>
  <si>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</si>
  <si>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</si>
  <si>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</si>
  <si>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</si>
  <si>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</si>
  <si>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</si>
  <si>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</si>
  <si>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</si>
  <si>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</si>
  <si>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</si>
  <si>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</si>
  <si>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</si>
  <si>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</si>
  <si>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</si>
  <si>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</si>
  <si>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</si>
  <si>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</si>
  <si>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</si>
  <si>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</si>
  <si>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</si>
  <si>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</si>
  <si>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</si>
  <si>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</si>
  <si>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</si>
  <si>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</si>
  <si>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</si>
  <si>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</si>
  <si>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</si>
  <si>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</si>
  <si>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</si>
  <si>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</si>
  <si>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</si>
  <si>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</si>
  <si>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</si>
  <si>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</si>
  <si>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</si>
  <si>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</si>
  <si>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</si>
  <si>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</si>
  <si>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</si>
  <si>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</si>
  <si>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</si>
  <si>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</si>
  <si>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</si>
  <si>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</si>
  <si>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</si>
  <si>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</si>
  <si>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</si>
  <si>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</si>
  <si>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</si>
  <si>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</si>
  <si>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</si>
  <si>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</si>
  <si>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</si>
  <si>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</si>
  <si>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</si>
  <si>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</si>
  <si>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</si>
  <si>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</si>
  <si>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</si>
  <si>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</si>
  <si>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</si>
  <si>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</si>
  <si>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</si>
  <si>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</si>
  <si>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</si>
  <si>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</si>
  <si>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</si>
  <si>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</si>
  <si>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</si>
  <si>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</si>
  <si>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</si>
  <si>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</si>
  <si>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</si>
  <si>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</si>
  <si>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</si>
  <si>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</si>
  <si>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</si>
  <si>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</si>
  <si>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</si>
  <si>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</si>
  <si>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</si>
  <si>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</si>
  <si>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</si>
  <si>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</si>
  <si>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</si>
  <si>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</si>
  <si>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</si>
  <si>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</si>
  <si>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</si>
  <si>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</si>
  <si>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</si>
  <si>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</si>
  <si>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</si>
  <si>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</si>
  <si>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</si>
  <si>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</si>
  <si>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</si>
  <si>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</si>
  <si>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</si>
  <si>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</si>
  <si>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</si>
  <si>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</si>
  <si>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</si>
  <si>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</si>
  <si>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</si>
  <si>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</si>
  <si>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</si>
  <si>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</si>
  <si>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</si>
  <si>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</si>
  <si>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</si>
  <si>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</si>
  <si>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</si>
  <si>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</si>
  <si>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</si>
  <si>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</si>
  <si>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</si>
  <si>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</si>
  <si>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</si>
  <si>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</si>
  <si>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</si>
  <si>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</si>
  <si>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</si>
  <si>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</si>
  <si>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</si>
  <si>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</si>
  <si>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</si>
  <si>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</si>
  <si>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</si>
  <si>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</si>
  <si>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</si>
  <si>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</si>
  <si>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</si>
  <si>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</si>
  <si>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</si>
  <si>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</si>
  <si>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</si>
  <si>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</si>
  <si>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</si>
  <si>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</si>
  <si>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</si>
  <si>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</si>
  <si>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</si>
  <si>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</si>
  <si>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</si>
  <si>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</si>
  <si>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</si>
  <si>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</si>
  <si>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</si>
  <si>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</si>
  <si>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</si>
  <si>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</si>
  <si>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</si>
  <si>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</si>
  <si>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</si>
  <si>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</si>
  <si>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</si>
  <si>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</si>
  <si>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</si>
  <si>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</si>
  <si>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</si>
  <si>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</si>
  <si>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</si>
  <si>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</si>
  <si>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</si>
  <si>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</si>
  <si>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</si>
  <si>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</si>
  <si>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</si>
  <si>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</si>
  <si>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</si>
  <si>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</si>
  <si>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</si>
  <si>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</si>
  <si>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</si>
  <si>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</si>
  <si>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</si>
  <si>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</si>
  <si>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</si>
  <si>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</si>
  <si>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</si>
  <si>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</si>
  <si>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</si>
  <si>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</si>
  <si>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</si>
  <si>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</si>
  <si>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</si>
  <si>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</si>
  <si>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</si>
  <si>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</si>
  <si>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</si>
  <si>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</si>
  <si>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</si>
  <si>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</si>
  <si>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</si>
  <si>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</si>
  <si>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</si>
  <si>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</si>
  <si>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</si>
  <si>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</si>
  <si>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</si>
  <si>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</si>
  <si>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</si>
  <si>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</si>
  <si>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</si>
  <si>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</si>
  <si>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</si>
  <si>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</si>
  <si>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</si>
  <si>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</si>
  <si>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</si>
  <si>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</si>
  <si>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</si>
  <si>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</si>
  <si>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</si>
  <si>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</si>
  <si>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</si>
  <si>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</si>
  <si>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</si>
  <si>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</si>
  <si>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</si>
  <si>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</si>
  <si>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</si>
  <si>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</si>
  <si>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</si>
  <si>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</si>
  <si>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</si>
  <si>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</si>
  <si>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</si>
  <si>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</si>
  <si>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</si>
  <si>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</si>
  <si>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</si>
  <si>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</si>
  <si>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</si>
  <si>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</si>
  <si>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</si>
  <si>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</si>
  <si>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</si>
  <si>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</si>
  <si>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</si>
  <si>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</si>
  <si>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</si>
  <si>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</si>
  <si>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</si>
  <si>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</si>
  <si>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</si>
  <si>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</si>
  <si>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</si>
  <si>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</si>
  <si>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</si>
  <si>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</si>
  <si>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</si>
  <si>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</si>
  <si>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</si>
  <si>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</si>
  <si>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</si>
  <si>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</si>
  <si>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</si>
  <si>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</si>
  <si>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</si>
  <si>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</si>
  <si>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</si>
  <si>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</si>
  <si>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</si>
  <si>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</si>
  <si>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</si>
  <si>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</si>
  <si>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</si>
  <si>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</si>
  <si>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</si>
  <si>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</si>
  <si>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</si>
  <si>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</si>
  <si>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</si>
  <si>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</si>
  <si>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</si>
  <si>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</si>
  <si>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</si>
  <si>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</si>
  <si>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</si>
  <si>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</si>
  <si>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</si>
  <si>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</si>
  <si>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</si>
  <si>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</si>
  <si>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</si>
  <si>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</si>
  <si>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</si>
  <si>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</si>
  <si>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</si>
  <si>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</si>
  <si>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</si>
  <si>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</si>
  <si>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</si>
  <si>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</si>
  <si>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</si>
  <si>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</si>
  <si>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</si>
  <si>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</si>
  <si>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</si>
  <si>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</si>
  <si>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</si>
  <si>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</si>
  <si>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</si>
  <si>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</si>
  <si>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</si>
  <si>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</si>
  <si>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</si>
  <si>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</si>
  <si>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</si>
  <si>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</si>
  <si>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</si>
  <si>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</si>
  <si>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</si>
  <si>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</si>
  <si>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</si>
  <si>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</si>
  <si>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</si>
  <si>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</si>
  <si>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</si>
  <si>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</si>
  <si>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</si>
  <si>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</si>
  <si>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</si>
  <si>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</si>
  <si>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</si>
  <si>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</si>
  <si>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</si>
  <si>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</si>
  <si>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</si>
  <si>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</si>
  <si>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</si>
  <si>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</si>
  <si>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</si>
  <si>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</si>
  <si>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</si>
  <si>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</si>
  <si>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</si>
  <si>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</si>
  <si>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</si>
  <si>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</si>
  <si>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</si>
  <si>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</si>
  <si>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</si>
  <si>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</si>
  <si>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</si>
  <si>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</si>
  <si>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</si>
  <si>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</si>
  <si>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</si>
  <si>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</si>
  <si>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</si>
  <si>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</si>
  <si>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</si>
  <si>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</si>
  <si>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</si>
  <si>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</si>
  <si>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</si>
  <si>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</si>
  <si>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</si>
  <si>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</si>
  <si>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</si>
  <si>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</si>
  <si>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</si>
  <si>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</si>
  <si>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</si>
  <si>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</si>
  <si>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</si>
  <si>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</si>
  <si>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</si>
  <si>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</si>
  <si>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</si>
  <si>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</si>
  <si>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</si>
  <si>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</si>
  <si>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</si>
  <si>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</si>
  <si>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</si>
  <si>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</si>
  <si>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</si>
  <si>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</si>
  <si>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</si>
  <si>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</si>
  <si>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</si>
  <si>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</si>
  <si>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</si>
  <si>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</si>
  <si>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</si>
  <si>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</si>
  <si>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</si>
  <si>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</si>
  <si>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</si>
  <si>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</si>
  <si>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</si>
  <si>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</si>
  <si>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</si>
  <si>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</si>
  <si>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</si>
  <si>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</si>
  <si>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</si>
  <si>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</si>
  <si>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</si>
  <si>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</si>
  <si>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</si>
  <si>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</si>
  <si>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</si>
  <si>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</si>
  <si>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</si>
  <si>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</si>
  <si>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</si>
  <si>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</si>
  <si>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</si>
  <si>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</si>
  <si>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</si>
  <si>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</si>
  <si>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</si>
  <si>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</si>
  <si>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</si>
  <si>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</si>
  <si>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</si>
  <si>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</si>
  <si>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</si>
  <si>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</si>
  <si>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</si>
  <si>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</si>
  <si>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</si>
  <si>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</si>
  <si>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</si>
  <si>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</si>
  <si>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</si>
  <si>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</si>
  <si>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</si>
  <si>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</si>
  <si>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</si>
  <si>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</si>
  <si>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</si>
  <si>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</si>
  <si>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</si>
  <si>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</si>
  <si>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</si>
  <si>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</si>
  <si>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</si>
  <si>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</si>
  <si>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</si>
  <si>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</si>
  <si>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</si>
  <si>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</si>
  <si>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</si>
  <si>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</si>
  <si>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</si>
  <si>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</si>
  <si>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</si>
  <si>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</si>
  <si>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</si>
  <si>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</si>
  <si>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</si>
  <si>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</si>
  <si>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</si>
  <si>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</si>
  <si>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</si>
  <si>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</si>
  <si>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</si>
  <si>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</si>
  <si>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</si>
  <si>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</si>
  <si>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</si>
  <si>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</si>
  <si>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</si>
  <si>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</si>
  <si>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</si>
  <si>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</si>
  <si>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</si>
  <si>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</si>
  <si>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</si>
  <si>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</si>
  <si>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</si>
  <si>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</si>
  <si>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</si>
  <si>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</si>
  <si>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</si>
  <si>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</si>
  <si>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</si>
  <si>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</si>
  <si>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</si>
  <si>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</si>
  <si>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</si>
  <si>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</si>
  <si>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</si>
  <si>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</si>
  <si>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</si>
  <si>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</si>
  <si>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</si>
  <si>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</si>
  <si>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</si>
  <si>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</si>
  <si>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</si>
  <si>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</si>
  <si>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</si>
  <si>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</si>
  <si>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</si>
  <si>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</si>
  <si>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</si>
  <si>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</si>
  <si>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</si>
  <si>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</si>
  <si>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</si>
  <si>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</si>
  <si>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</si>
  <si>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</si>
  <si>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</si>
  <si>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</si>
  <si>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</si>
  <si>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</si>
  <si>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</si>
  <si>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</si>
  <si>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</si>
  <si>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</si>
  <si>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</si>
  <si>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</si>
  <si>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</si>
  <si>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</si>
  <si>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</si>
  <si>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</si>
  <si>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</si>
  <si>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</si>
  <si>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</si>
  <si>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</si>
  <si>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</si>
  <si>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</si>
  <si>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</si>
  <si>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</si>
  <si>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</si>
  <si>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</si>
  <si>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</si>
  <si>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</si>
  <si>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</si>
  <si>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</si>
  <si>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</si>
  <si>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</si>
  <si>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</si>
  <si>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</si>
  <si>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</si>
  <si>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</si>
  <si>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</si>
  <si>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</si>
  <si>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</si>
  <si>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</si>
  <si>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</si>
  <si>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</si>
  <si>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</si>
  <si>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</si>
  <si>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</si>
  <si>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</si>
  <si>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</si>
  <si>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</si>
  <si>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</si>
  <si>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</si>
  <si>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</si>
  <si>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</si>
  <si>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</si>
  <si>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</si>
  <si>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</si>
  <si>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</si>
  <si>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</si>
  <si>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</si>
  <si>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</si>
  <si>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</si>
  <si>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</si>
  <si>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</si>
  <si>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</si>
  <si>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</si>
  <si>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</si>
  <si>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</si>
  <si>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</si>
  <si>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</si>
  <si>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</si>
  <si>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</si>
  <si>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</si>
  <si>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</si>
  <si>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</si>
  <si>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</si>
  <si>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</si>
  <si>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</si>
  <si>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</si>
  <si>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</si>
  <si>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</si>
  <si>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</si>
  <si>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</si>
  <si>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</si>
  <si>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</si>
  <si>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</si>
  <si>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</si>
  <si>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</si>
  <si>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</si>
  <si>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</si>
  <si>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</si>
  <si>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</si>
  <si>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</si>
  <si>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</si>
  <si>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</si>
  <si>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</si>
  <si>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</si>
  <si>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</si>
  <si>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</si>
  <si>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</si>
  <si>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</si>
  <si>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</si>
  <si>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</si>
  <si>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</si>
  <si>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</si>
  <si>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</si>
  <si>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</si>
  <si>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</si>
  <si>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</si>
  <si>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</si>
  <si>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</si>
  <si>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</si>
  <si>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</si>
  <si>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</si>
  <si>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</si>
  <si>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</si>
  <si>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</si>
  <si>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</si>
  <si>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</si>
  <si>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</si>
  <si>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</si>
  <si>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</si>
  <si>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</si>
  <si>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</si>
  <si>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</si>
  <si>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</si>
  <si>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</si>
  <si>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</si>
  <si>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</si>
  <si>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</si>
  <si>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</si>
  <si>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</si>
  <si>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</si>
  <si>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</si>
  <si>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</si>
  <si>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</si>
  <si>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</si>
  <si>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</si>
  <si>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</si>
  <si>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</si>
  <si>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</si>
  <si>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</si>
  <si>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</si>
  <si>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</si>
  <si>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</si>
  <si>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</si>
  <si>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</si>
  <si>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</si>
  <si>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</si>
  <si>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</si>
  <si>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</si>
  <si>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</si>
  <si>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</si>
  <si>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</si>
  <si>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</si>
  <si>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</si>
  <si>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</si>
  <si>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</si>
  <si>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</si>
  <si>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</si>
  <si>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</si>
  <si>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</si>
  <si>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</si>
  <si>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</si>
  <si>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</si>
  <si>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</si>
  <si>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</si>
  <si>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</si>
  <si>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</si>
  <si>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</si>
  <si>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</si>
  <si>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</si>
  <si>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</si>
  <si>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</si>
  <si>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</si>
  <si>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</si>
  <si>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</si>
  <si>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</si>
  <si>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</si>
  <si>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</si>
  <si>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</si>
  <si>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</si>
  <si>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</si>
  <si>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</si>
  <si>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</si>
  <si>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</si>
  <si>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</si>
  <si>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</si>
  <si>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</si>
  <si>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</si>
  <si>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</si>
  <si>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</si>
  <si>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</si>
  <si>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</si>
  <si>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</si>
  <si>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</si>
  <si>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</si>
  <si>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</si>
  <si>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</si>
  <si>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</si>
  <si>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</si>
  <si>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</si>
  <si>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</si>
  <si>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</si>
  <si>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</si>
  <si>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</si>
  <si>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</si>
  <si>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</si>
  <si>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</si>
  <si>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</si>
  <si>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</si>
  <si>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</si>
  <si>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</si>
  <si>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</si>
  <si>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</si>
  <si>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</si>
  <si>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</si>
  <si>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</si>
  <si>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</si>
  <si>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</si>
  <si>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</si>
  <si>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</si>
  <si>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</si>
  <si>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</si>
  <si>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</si>
  <si>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</si>
  <si>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</si>
  <si>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</si>
  <si>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</si>
  <si>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</si>
  <si>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</si>
  <si>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</si>
  <si>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</si>
  <si>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</si>
  <si>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</si>
  <si>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</si>
  <si>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</si>
  <si>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</si>
  <si>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</si>
  <si>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</si>
  <si>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</si>
  <si>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</si>
  <si>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</si>
  <si>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</si>
  <si>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</si>
  <si>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</si>
  <si>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</si>
  <si>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</si>
  <si>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</si>
  <si>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</si>
  <si>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</si>
  <si>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</si>
  <si>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</si>
  <si>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</si>
  <si>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</si>
  <si>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</si>
  <si>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</si>
  <si>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</si>
  <si>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</si>
  <si>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</si>
  <si>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</si>
  <si>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</si>
  <si>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</si>
  <si>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</si>
  <si>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</si>
  <si>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</si>
  <si>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</si>
  <si>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</si>
  <si>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</si>
  <si>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</si>
  <si>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</si>
  <si>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</si>
  <si>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</si>
  <si>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</si>
  <si>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</si>
  <si>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</si>
  <si>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</si>
  <si>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</si>
  <si>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</si>
  <si>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</si>
  <si>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</si>
  <si>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</si>
  <si>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</si>
  <si>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</si>
  <si>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</si>
  <si>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</si>
  <si>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</si>
  <si>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</si>
  <si>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</si>
  <si>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</si>
  <si>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</si>
  <si>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</si>
  <si>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</si>
  <si>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</si>
  <si>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</si>
  <si>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</si>
  <si>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</si>
  <si>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</si>
  <si>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</si>
  <si>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</si>
  <si>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</si>
  <si>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</si>
  <si>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</si>
  <si>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</si>
  <si>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</si>
  <si>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</si>
  <si>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</si>
  <si>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</si>
  <si>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</si>
  <si>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</si>
  <si>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</si>
  <si>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</si>
  <si>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</si>
  <si>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</si>
  <si>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</si>
  <si>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</si>
  <si>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</si>
  <si>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</si>
  <si>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</si>
  <si>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</si>
  <si>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</si>
  <si>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</si>
  <si>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</si>
  <si>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</si>
  <si>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</si>
  <si>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</si>
  <si>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</si>
  <si>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</si>
  <si>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</si>
  <si>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</si>
  <si>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</si>
  <si>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</si>
  <si>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</si>
  <si>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</si>
  <si>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</si>
  <si>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</si>
  <si>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</si>
  <si>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</si>
  <si>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</si>
  <si>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</si>
  <si>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</si>
  <si>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</si>
  <si>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</si>
  <si>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</si>
  <si>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</si>
  <si>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</si>
  <si>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</si>
  <si>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</si>
  <si>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</si>
  <si>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</si>
  <si>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</si>
  <si>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</si>
  <si>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</si>
  <si>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</si>
  <si>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</si>
  <si>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</si>
  <si>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</si>
  <si>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</si>
  <si>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</si>
  <si>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</si>
  <si>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</si>
  <si>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</si>
  <si>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</si>
  <si>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</si>
  <si>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</si>
  <si>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</si>
  <si>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</si>
  <si>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</si>
  <si>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</si>
  <si>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</si>
  <si>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</si>
  <si>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</si>
  <si>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</si>
  <si>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</si>
  <si>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</si>
  <si>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</si>
  <si>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</si>
  <si>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</si>
  <si>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</si>
  <si>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</si>
  <si>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</si>
  <si>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</si>
  <si>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</si>
  <si>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</si>
  <si>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</si>
  <si>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</si>
  <si>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</si>
  <si>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</si>
  <si>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</si>
  <si>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</si>
  <si>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</si>
  <si>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</si>
  <si>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</si>
  <si>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</si>
  <si>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</si>
  <si>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</si>
  <si>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</si>
  <si>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</si>
  <si>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</si>
  <si>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</si>
  <si>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</si>
  <si>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</si>
  <si>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</si>
  <si>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</si>
  <si>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</si>
  <si>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</si>
  <si>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</si>
  <si>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</si>
  <si>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</si>
  <si>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</si>
  <si>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</si>
  <si>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</si>
  <si>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</si>
  <si>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</si>
  <si>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</si>
  <si>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</si>
  <si>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</si>
  <si>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</si>
  <si>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</si>
  <si>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</si>
  <si>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</si>
  <si>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</si>
  <si>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</si>
  <si>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</si>
  <si>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</si>
  <si>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</si>
  <si>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</si>
  <si>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</si>
  <si>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</si>
  <si>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</si>
  <si>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</si>
  <si>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</si>
  <si>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</si>
  <si>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</si>
  <si>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</si>
  <si>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</si>
  <si>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</si>
  <si>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</si>
  <si>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</si>
  <si>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</si>
  <si>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</si>
  <si>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</si>
  <si>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</si>
  <si>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</si>
  <si>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</si>
  <si>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</si>
  <si>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</si>
  <si>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</si>
  <si>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</si>
  <si>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</si>
  <si>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</si>
  <si>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</si>
  <si>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</si>
  <si>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</si>
  <si>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</si>
  <si>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</si>
  <si>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</si>
  <si>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</si>
  <si>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</si>
  <si>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</si>
  <si>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</si>
  <si>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</si>
  <si>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</si>
  <si>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</si>
  <si>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</si>
  <si>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</si>
  <si>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</si>
  <si>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</si>
  <si>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</si>
  <si>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</si>
  <si>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</si>
  <si>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</si>
  <si>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</si>
  <si>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</si>
  <si>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</si>
  <si>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</si>
  <si>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</si>
  <si>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</si>
  <si>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</si>
  <si>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</si>
  <si>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</si>
  <si>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</si>
  <si>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</si>
  <si>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</si>
  <si>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</si>
  <si>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</si>
  <si>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</si>
  <si>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</si>
  <si>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</si>
  <si>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</si>
  <si>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</si>
  <si>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</si>
  <si>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</si>
  <si>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</si>
  <si>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</si>
  <si>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</si>
  <si>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</si>
  <si>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</si>
  <si>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</si>
  <si>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</si>
  <si>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</si>
  <si>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</si>
  <si>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</si>
  <si>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</si>
  <si>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</si>
  <si>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</si>
  <si>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</si>
  <si>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</si>
  <si>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</si>
  <si>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</si>
  <si>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</si>
  <si>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</si>
  <si>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</si>
  <si>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</si>
  <si>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</si>
  <si>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</si>
  <si>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</si>
  <si>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</si>
  <si>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</si>
  <si>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</si>
  <si>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</si>
  <si>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</si>
  <si>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</si>
  <si>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</si>
  <si>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</si>
  <si>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</si>
  <si>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</si>
  <si>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</si>
  <si>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</si>
  <si>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</si>
  <si>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</si>
  <si>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</si>
  <si>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</si>
  <si>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</si>
  <si>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</si>
  <si>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</si>
  <si>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</si>
  <si>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</si>
  <si>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</si>
  <si>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</si>
  <si>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</si>
  <si>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</si>
  <si>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</si>
  <si>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</si>
  <si>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</si>
  <si>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</si>
  <si>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</si>
  <si>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</si>
  <si>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</si>
  <si>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</si>
  <si>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</si>
  <si>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</si>
  <si>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</si>
  <si>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</si>
  <si>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</si>
  <si>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</si>
  <si>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</si>
  <si>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</si>
  <si>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</si>
  <si>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</si>
  <si>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</si>
  <si>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</si>
  <si>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</si>
  <si>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</si>
  <si>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</si>
  <si>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</si>
  <si>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</si>
  <si>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</si>
  <si>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</si>
  <si>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</si>
  <si>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</si>
  <si>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</si>
  <si>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</si>
  <si>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</si>
  <si>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</si>
  <si>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</si>
  <si>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</si>
  <si>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</si>
  <si>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</si>
  <si>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</si>
  <si>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</si>
  <si>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</si>
  <si>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</si>
  <si>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</si>
  <si>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</si>
  <si>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</si>
  <si>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</si>
  <si>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</si>
  <si>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</si>
  <si>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</si>
  <si>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</si>
  <si>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</si>
  <si>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</si>
  <si>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</si>
  <si>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</si>
  <si>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</si>
  <si>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</si>
  <si>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</si>
  <si>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</si>
  <si>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</si>
  <si>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</si>
  <si>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</si>
  <si>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</si>
  <si>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</si>
  <si>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</si>
  <si>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</si>
  <si>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</si>
  <si>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</si>
  <si>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</si>
  <si>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</si>
  <si>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</si>
  <si>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</si>
  <si>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</si>
  <si>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</si>
  <si>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</si>
  <si>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</si>
  <si>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</si>
  <si>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</si>
  <si>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</si>
  <si>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</si>
  <si>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</si>
  <si>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</si>
  <si>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</si>
  <si>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</si>
  <si>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</si>
  <si>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</si>
  <si>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</si>
  <si>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</si>
  <si>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</si>
  <si>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</si>
  <si>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</si>
  <si>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</si>
  <si>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</si>
  <si>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</si>
  <si>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</si>
  <si>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</si>
  <si>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</si>
  <si>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</si>
  <si>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</si>
  <si>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</si>
  <si>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</si>
  <si>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</si>
  <si>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</si>
  <si>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</si>
  <si>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</si>
  <si>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</si>
  <si>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</si>
  <si>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</si>
  <si>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</si>
  <si>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</si>
  <si>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</si>
  <si>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</si>
  <si>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</si>
  <si>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</si>
  <si>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</si>
  <si>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</si>
  <si>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</si>
  <si>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</si>
  <si>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</si>
  <si>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</si>
  <si>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</si>
  <si>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</si>
  <si>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</si>
  <si>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</si>
  <si>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</si>
  <si>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</si>
  <si>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</si>
  <si>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</si>
  <si>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</si>
  <si>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</si>
  <si>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</si>
  <si>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</si>
  <si>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</si>
  <si>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</si>
  <si>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</si>
  <si>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</si>
  <si>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</si>
  <si>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</si>
  <si>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</si>
  <si>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</si>
  <si>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</si>
  <si>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</si>
  <si>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</si>
  <si>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</si>
  <si>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</si>
  <si>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</si>
  <si>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</si>
  <si>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</si>
  <si>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</si>
  <si>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</si>
  <si>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</si>
  <si>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</si>
  <si>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</si>
  <si>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</si>
  <si>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</si>
  <si>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</si>
  <si>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</si>
  <si>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</si>
  <si>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</si>
  <si>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</si>
  <si>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</si>
  <si>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</si>
  <si>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</si>
  <si>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</si>
  <si>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</si>
  <si>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</si>
  <si>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</si>
  <si>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</si>
  <si>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</si>
  <si>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</si>
  <si>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</si>
  <si>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</si>
  <si>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</si>
  <si>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</si>
  <si>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</si>
  <si>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</si>
  <si>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</si>
  <si>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</si>
  <si>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</si>
  <si>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</si>
  <si>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</si>
  <si>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</si>
  <si>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</si>
  <si>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</si>
  <si>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</si>
  <si>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</si>
  <si>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</si>
  <si>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</si>
  <si>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</si>
  <si>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</si>
  <si>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</si>
  <si>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</si>
  <si>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</si>
  <si>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</si>
  <si>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</si>
  <si>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</si>
  <si>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</si>
  <si>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</si>
  <si>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</si>
  <si>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</si>
  <si>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</si>
  <si>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</si>
  <si>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</si>
  <si>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</si>
  <si>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</si>
  <si>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</si>
  <si>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</si>
  <si>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</si>
  <si>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</si>
  <si>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</si>
  <si>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</si>
  <si>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</si>
  <si>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</si>
  <si>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</si>
  <si>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</si>
  <si>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</si>
  <si>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</si>
  <si>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</si>
  <si>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</si>
  <si>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</si>
  <si>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</si>
  <si>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</si>
  <si>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</si>
  <si>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</si>
  <si>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</si>
  <si>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</si>
  <si>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</si>
  <si>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</si>
  <si>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</si>
  <si>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</si>
  <si>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</si>
  <si>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</si>
  <si>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</si>
  <si>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</si>
  <si>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</si>
  <si>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</si>
  <si>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</si>
  <si>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</si>
  <si>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</si>
  <si>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</si>
  <si>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</si>
  <si>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</si>
  <si>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</si>
  <si>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</si>
  <si>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</si>
  <si>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</si>
  <si>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</si>
  <si>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</si>
  <si>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</si>
  <si>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</si>
  <si>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</si>
  <si>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</si>
  <si>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</si>
  <si>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</si>
  <si>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</si>
  <si>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</si>
  <si>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</si>
  <si>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</si>
  <si>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</si>
  <si>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</si>
  <si>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</si>
  <si>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</si>
  <si>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</si>
  <si>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</si>
  <si>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</si>
  <si>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</si>
  <si>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</si>
  <si>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</si>
  <si>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</si>
  <si>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</si>
  <si>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</si>
  <si>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</si>
  <si>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</si>
  <si>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</si>
  <si>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</si>
  <si>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</si>
  <si>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</si>
  <si>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</si>
  <si>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</si>
  <si>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</si>
  <si>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</si>
  <si>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</si>
  <si>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</si>
  <si>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</si>
  <si>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</si>
  <si>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</si>
  <si>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</si>
  <si>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</si>
  <si>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</si>
  <si>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</si>
  <si>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</si>
  <si>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</si>
  <si>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</si>
  <si>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</si>
  <si>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</si>
  <si>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</si>
  <si>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</si>
  <si>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</si>
  <si>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</si>
  <si>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</si>
  <si>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</si>
  <si>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</si>
  <si>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</si>
  <si>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</si>
  <si>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</si>
  <si>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</si>
  <si>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</si>
  <si>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</si>
  <si>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</si>
  <si>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</si>
  <si>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</si>
  <si>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</si>
  <si>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</si>
  <si>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</si>
  <si>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</si>
  <si>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</si>
  <si>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</si>
  <si>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</si>
  <si>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</si>
  <si>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</si>
  <si>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</si>
  <si>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</si>
  <si>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</si>
  <si>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</si>
  <si>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</si>
  <si>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</si>
  <si>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</si>
  <si>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</si>
  <si>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</si>
  <si>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</si>
  <si>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</si>
  <si>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</si>
  <si>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</si>
  <si>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</si>
  <si>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</si>
  <si>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</si>
  <si>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</si>
  <si>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</si>
  <si>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</si>
  <si>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</si>
  <si>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</si>
  <si>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</si>
  <si>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</si>
  <si>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</si>
  <si>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</si>
  <si>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</si>
  <si>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</si>
  <si>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</si>
  <si>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</si>
  <si>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</si>
  <si>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</si>
  <si>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</si>
  <si>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</si>
  <si>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</si>
  <si>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</si>
  <si>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</si>
  <si>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</si>
  <si>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</si>
  <si>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</si>
  <si>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</si>
  <si>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</si>
  <si>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</si>
  <si>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</si>
  <si>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</si>
  <si>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</si>
  <si>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</si>
  <si>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</si>
  <si>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</si>
  <si>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</si>
  <si>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</si>
  <si>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</si>
  <si>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</si>
  <si>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</si>
  <si>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</si>
  <si>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</si>
  <si>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</si>
  <si>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</si>
  <si>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</si>
  <si>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</si>
  <si>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</si>
  <si>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</si>
  <si>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</si>
  <si>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</si>
  <si>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</si>
  <si>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</si>
  <si>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</si>
  <si>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</si>
  <si>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</si>
  <si>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</si>
  <si>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</si>
  <si>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</si>
  <si>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</si>
  <si>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</si>
  <si>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</si>
  <si>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</si>
  <si>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</si>
  <si>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</si>
  <si>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</si>
  <si>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</si>
  <si>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</si>
  <si>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</si>
  <si>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</si>
  <si>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</si>
  <si>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</si>
  <si>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</si>
  <si>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</si>
  <si>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</si>
  <si>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</si>
  <si>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</si>
  <si>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</si>
  <si>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</si>
  <si>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</si>
  <si>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</si>
  <si>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</si>
  <si>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</si>
  <si>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</si>
  <si>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</si>
  <si>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</si>
  <si>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</si>
  <si>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</si>
  <si>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</si>
  <si>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</si>
  <si>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</si>
  <si>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</si>
  <si>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</si>
  <si>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</si>
  <si>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</si>
  <si>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</si>
  <si>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</si>
  <si>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</si>
  <si>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</si>
  <si>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</si>
  <si>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</si>
  <si>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</si>
  <si>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</si>
  <si>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</si>
  <si>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</si>
  <si>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</si>
  <si>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</si>
  <si>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</si>
  <si>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</si>
  <si>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</si>
  <si>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</si>
  <si>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</si>
  <si>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</si>
  <si>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</si>
  <si>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</si>
  <si>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</si>
  <si>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</si>
  <si>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</si>
  <si>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</si>
  <si>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</si>
  <si>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</si>
  <si>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</si>
  <si>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</si>
  <si>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</si>
  <si>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</si>
  <si>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</si>
  <si>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</si>
  <si>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</si>
  <si>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</si>
  <si>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</si>
  <si>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</si>
  <si>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</si>
  <si>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</si>
  <si>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</si>
  <si>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</si>
  <si>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</si>
  <si>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</si>
  <si>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</si>
  <si>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</si>
  <si>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</si>
  <si>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</si>
  <si>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</si>
  <si>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</si>
  <si>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</si>
  <si>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</si>
  <si>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</si>
  <si>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</si>
  <si>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</si>
  <si>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</si>
  <si>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</si>
  <si>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</si>
  <si>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</si>
  <si>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</si>
  <si>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</si>
  <si>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</si>
  <si>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</si>
  <si>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</si>
  <si>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</si>
  <si>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</si>
  <si>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</si>
  <si>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</si>
  <si>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</si>
  <si>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</si>
  <si>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</si>
  <si>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</si>
  <si>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</si>
  <si>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</si>
  <si>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</si>
  <si>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</si>
  <si>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</si>
  <si>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</si>
  <si>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</si>
  <si>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</si>
  <si>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</si>
  <si>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</si>
  <si>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</si>
  <si>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</si>
  <si>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</si>
  <si>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</si>
  <si>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</si>
  <si>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</si>
  <si>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</si>
  <si>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</si>
  <si>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</si>
  <si>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</si>
  <si>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</si>
  <si>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</si>
  <si>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</si>
  <si>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</si>
  <si>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</si>
  <si>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</si>
  <si>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</si>
  <si>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</si>
  <si>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</si>
  <si>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</si>
  <si>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</si>
  <si>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</si>
  <si>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</si>
  <si>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</si>
  <si>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</si>
  <si>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</si>
  <si>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</si>
  <si>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</si>
  <si>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</si>
  <si>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</si>
  <si>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</si>
  <si>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</si>
  <si>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</si>
  <si>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</si>
  <si>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</si>
  <si>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</si>
  <si>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</si>
  <si>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</si>
  <si>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</si>
  <si>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</si>
  <si>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</si>
  <si>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</si>
  <si>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</si>
  <si>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</si>
  <si>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</si>
  <si>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</si>
  <si>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</si>
  <si>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</si>
  <si>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</si>
  <si>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</si>
  <si>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</si>
  <si>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</si>
  <si>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</si>
  <si>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</si>
  <si>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</si>
  <si>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</si>
  <si>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</si>
  <si>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</si>
  <si>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</si>
  <si>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</si>
  <si>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</si>
  <si>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</si>
  <si>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</si>
  <si>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</si>
  <si>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</si>
  <si>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</si>
  <si>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</si>
  <si>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</si>
  <si>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</si>
  <si>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</si>
  <si>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</si>
  <si>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</si>
  <si>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</si>
  <si>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</si>
  <si>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</si>
  <si>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</si>
  <si>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</si>
  <si>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</si>
  <si>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</si>
  <si>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</si>
  <si>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</si>
  <si>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</si>
  <si>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</si>
  <si>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</si>
  <si>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</si>
  <si>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</si>
  <si>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</si>
  <si>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</si>
  <si>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</si>
  <si>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</si>
  <si>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</si>
  <si>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</si>
  <si>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</si>
  <si>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</si>
  <si>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</si>
  <si>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</si>
  <si>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</si>
  <si>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</si>
  <si>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</si>
  <si>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</si>
  <si>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</si>
  <si>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</si>
  <si>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</si>
  <si>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</si>
  <si>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</si>
  <si>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</si>
  <si>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</si>
  <si>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</si>
  <si>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</si>
  <si>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</si>
  <si>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</si>
  <si>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</si>
  <si>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</si>
  <si>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</si>
  <si>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</si>
  <si>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</si>
  <si>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</si>
  <si>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</si>
  <si>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</si>
  <si>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</si>
  <si>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</si>
  <si>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</si>
  <si>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</si>
  <si>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</si>
  <si>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</si>
  <si>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</si>
  <si>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</si>
  <si>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</si>
  <si>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</si>
  <si>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</si>
  <si>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</si>
  <si>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</si>
  <si>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</si>
  <si>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</si>
  <si>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</si>
  <si>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</si>
  <si>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</si>
  <si>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</si>
  <si>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</si>
  <si>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</si>
  <si>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</si>
  <si>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</si>
  <si>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</si>
  <si>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</si>
  <si>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</si>
  <si>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</si>
  <si>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</si>
  <si>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</si>
  <si>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</si>
  <si>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</si>
  <si>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</si>
  <si>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</si>
  <si>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</si>
  <si>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</si>
  <si>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</si>
  <si>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</si>
  <si>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</si>
  <si>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</si>
  <si>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</si>
  <si>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</si>
  <si>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</si>
  <si>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</si>
  <si>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</si>
  <si>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</si>
  <si>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</si>
  <si>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</si>
  <si>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</si>
  <si>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</si>
  <si>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</si>
  <si>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</si>
  <si>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</si>
  <si>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</si>
  <si>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</si>
  <si>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</si>
  <si>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</si>
  <si>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</si>
  <si>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</si>
  <si>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</si>
  <si>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</si>
  <si>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</si>
  <si>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</si>
  <si>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</si>
  <si>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</si>
  <si>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</si>
  <si>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</si>
  <si>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</si>
  <si>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</si>
  <si>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</si>
  <si>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</si>
  <si>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</si>
  <si>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</si>
  <si>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</si>
  <si>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</si>
  <si>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</si>
  <si>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</si>
  <si>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</si>
  <si>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</si>
  <si>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</si>
  <si>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</si>
  <si>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</si>
  <si>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</si>
  <si>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</si>
  <si>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</si>
  <si>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</si>
  <si>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</si>
  <si>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</si>
  <si>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</si>
  <si>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</si>
  <si>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</si>
  <si>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</si>
  <si>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</si>
  <si>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</si>
  <si>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</si>
  <si>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</si>
  <si>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</si>
  <si>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</si>
  <si>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</si>
  <si>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</si>
  <si>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</si>
  <si>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</si>
  <si>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</si>
  <si>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</si>
  <si>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</si>
  <si>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</si>
  <si>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</si>
  <si>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</si>
  <si>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</si>
  <si>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</si>
  <si>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</si>
  <si>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</si>
  <si>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</si>
  <si>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</si>
  <si>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</si>
  <si>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</si>
  <si>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</si>
  <si>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</si>
  <si>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</si>
  <si>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</si>
  <si>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</si>
  <si>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</si>
  <si>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</si>
  <si>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</si>
  <si>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</si>
  <si>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</si>
  <si>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</si>
  <si>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</si>
  <si>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</si>
  <si>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</si>
  <si>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</si>
  <si>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</si>
  <si>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</si>
  <si>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</si>
  <si>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</si>
  <si>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</si>
  <si>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</si>
  <si>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</si>
  <si>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</si>
  <si>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</si>
  <si>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</si>
  <si>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</si>
  <si>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</si>
  <si>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</si>
  <si>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</si>
  <si>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</si>
  <si>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</si>
  <si>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</si>
  <si>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</si>
  <si>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</si>
  <si>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</si>
  <si>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</si>
  <si>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</si>
  <si>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</si>
  <si>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</si>
  <si>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</si>
  <si>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</si>
  <si>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</si>
  <si>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</si>
  <si>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</si>
  <si>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</si>
  <si>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</si>
  <si>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</si>
  <si>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</si>
  <si>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</si>
  <si>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</si>
  <si>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</si>
  <si>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</si>
  <si>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</si>
  <si>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</si>
  <si>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</si>
  <si>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</si>
  <si>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</si>
  <si>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</si>
  <si>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</si>
  <si>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</si>
  <si>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</si>
  <si>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</si>
  <si>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</si>
  <si>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</si>
  <si>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</si>
  <si>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</si>
  <si>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</si>
  <si>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</si>
  <si>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</si>
  <si>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</si>
  <si>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</si>
  <si>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</si>
  <si>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</si>
  <si>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</si>
  <si>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</si>
  <si>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</si>
  <si>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</si>
  <si>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</si>
  <si>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</si>
  <si>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</si>
  <si>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</si>
  <si>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</si>
  <si>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</si>
  <si>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</si>
  <si>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</si>
  <si>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</si>
  <si>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</si>
  <si>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</si>
  <si>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</si>
  <si>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</si>
  <si>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</si>
  <si>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</si>
  <si>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</si>
  <si>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</si>
  <si>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</si>
  <si>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</si>
  <si>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</si>
  <si>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</si>
  <si>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</si>
  <si>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</si>
  <si>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</si>
  <si>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</si>
  <si>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</si>
  <si>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</si>
  <si>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</si>
  <si>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</si>
  <si>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</si>
  <si>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</si>
  <si>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</si>
  <si>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</si>
  <si>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</si>
  <si>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</si>
  <si>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</si>
  <si>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</si>
  <si>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</si>
  <si>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</si>
  <si>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</si>
  <si>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</si>
  <si>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</si>
  <si>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</si>
  <si>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</si>
  <si>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</si>
  <si>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</si>
  <si>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</si>
  <si>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</si>
  <si>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</si>
  <si>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</si>
  <si>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</si>
  <si>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</si>
  <si>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</si>
  <si>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</si>
  <si>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</si>
  <si>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</si>
  <si>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</si>
  <si>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</si>
  <si>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</si>
  <si>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</si>
  <si>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</si>
  <si>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</si>
  <si>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</si>
  <si>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</si>
  <si>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</si>
  <si>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</si>
  <si>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</si>
  <si>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</si>
  <si>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</si>
  <si>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</si>
  <si>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</si>
  <si>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</si>
  <si>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</si>
  <si>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</si>
  <si>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</si>
  <si>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</si>
  <si>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</si>
  <si>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</si>
  <si>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</si>
  <si>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</si>
  <si>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</si>
  <si>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</si>
  <si>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</si>
  <si>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</si>
  <si>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</si>
  <si>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</si>
  <si>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</si>
  <si>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</si>
  <si>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</si>
  <si>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</si>
  <si>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</si>
  <si>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</si>
  <si>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</si>
  <si>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</si>
  <si>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</si>
  <si>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</si>
  <si>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</si>
  <si>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</si>
  <si>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</si>
  <si>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</si>
  <si>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</si>
  <si>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</si>
  <si>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</si>
  <si>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</si>
  <si>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</si>
  <si>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</si>
  <si>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</si>
  <si>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</si>
  <si>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</si>
  <si>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</si>
  <si>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</si>
  <si>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</si>
  <si>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</si>
  <si>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</si>
  <si>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</si>
  <si>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</si>
  <si>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</si>
  <si>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</si>
  <si>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</si>
  <si>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</si>
  <si>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</si>
  <si>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</si>
  <si>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</si>
  <si>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</si>
  <si>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</si>
  <si>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</si>
  <si>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</si>
  <si>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</si>
  <si>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</si>
  <si>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</si>
  <si>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</si>
  <si>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</si>
  <si>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</si>
  <si>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</si>
  <si>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</si>
  <si>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</si>
  <si>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</si>
  <si>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</si>
  <si>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</si>
  <si>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</si>
  <si>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</si>
  <si>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</si>
  <si>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</si>
  <si>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</si>
  <si>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</si>
  <si>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</si>
  <si>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</si>
  <si>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</si>
  <si>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</si>
  <si>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</si>
  <si>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</si>
  <si>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</si>
  <si>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</si>
  <si>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</si>
  <si>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</si>
  <si>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</si>
  <si>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</si>
  <si>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</si>
  <si>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</si>
  <si>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</si>
  <si>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</si>
  <si>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</si>
  <si>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</si>
  <si>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</si>
  <si>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</si>
  <si>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</si>
  <si>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</si>
  <si>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</si>
  <si>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</si>
  <si>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</si>
  <si>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</si>
  <si>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</si>
  <si>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</si>
  <si>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</si>
  <si>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</si>
  <si>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</si>
  <si>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</si>
  <si>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</si>
  <si>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</si>
  <si>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</si>
  <si>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</si>
  <si>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</si>
  <si>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</si>
  <si>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</si>
  <si>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</si>
  <si>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</si>
  <si>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</si>
  <si>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</si>
  <si>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</si>
  <si>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</si>
  <si>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</si>
  <si>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</si>
  <si>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</si>
  <si>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</si>
  <si>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</si>
  <si>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</si>
  <si>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</si>
  <si>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</si>
  <si>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</si>
  <si>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</si>
  <si>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</si>
  <si>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</si>
  <si>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</si>
  <si>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</si>
  <si>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</si>
  <si>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</si>
  <si>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</si>
  <si>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</si>
  <si>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</si>
  <si>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</si>
  <si>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</si>
  <si>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</si>
  <si>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</si>
  <si>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</si>
  <si>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</si>
  <si>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</si>
  <si>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</si>
  <si>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</si>
  <si>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</si>
  <si>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</si>
  <si>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</si>
  <si>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</si>
  <si>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</si>
  <si>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</si>
  <si>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</si>
  <si>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</si>
  <si>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</si>
  <si>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</si>
  <si>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</si>
  <si>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</si>
  <si>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</si>
  <si>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</si>
  <si>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</si>
  <si>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</si>
  <si>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</si>
  <si>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</si>
  <si>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</si>
  <si>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</si>
  <si>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</si>
  <si>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</si>
  <si>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</si>
  <si>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</si>
  <si>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</si>
  <si>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</si>
  <si>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</si>
  <si>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</si>
  <si>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</si>
  <si>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</si>
  <si>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</si>
  <si>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</si>
  <si>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</si>
  <si>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</si>
  <si>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</si>
  <si>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</si>
  <si>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</si>
  <si>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</si>
  <si>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</si>
  <si>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</si>
  <si>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</si>
  <si>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</si>
  <si>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</si>
  <si>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</si>
  <si>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</si>
  <si>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</si>
  <si>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</si>
  <si>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</si>
  <si>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</si>
  <si>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</si>
  <si>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</si>
  <si>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</si>
  <si>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</si>
  <si>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</si>
  <si>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</si>
  <si>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</si>
  <si>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</si>
  <si>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</si>
  <si>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</si>
  <si>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</si>
  <si>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</si>
  <si>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</si>
  <si>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</si>
  <si>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</si>
  <si>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</si>
  <si>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</si>
  <si>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</si>
  <si>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</si>
  <si>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</si>
  <si>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</si>
  <si>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</si>
  <si>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</si>
  <si>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</si>
  <si>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</si>
  <si>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</si>
  <si>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</si>
  <si>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</si>
  <si>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</si>
  <si>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</si>
  <si>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</si>
  <si>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</si>
  <si>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</si>
  <si>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</si>
  <si>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</si>
  <si>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</si>
  <si>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</si>
  <si>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</si>
  <si>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</si>
  <si>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</si>
  <si>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</si>
  <si>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</si>
  <si>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</si>
  <si>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</si>
  <si>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</si>
  <si>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</si>
  <si>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</si>
  <si>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</si>
  <si>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</si>
  <si>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</si>
  <si>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</si>
  <si>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</si>
  <si>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</si>
  <si>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</si>
  <si>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</si>
  <si>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</si>
  <si>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</si>
  <si>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</si>
  <si>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</si>
  <si>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</si>
  <si>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</si>
  <si>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</si>
  <si>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</si>
  <si>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</si>
  <si>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</si>
  <si>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</si>
  <si>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</si>
  <si>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</si>
  <si>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</si>
  <si>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</si>
  <si>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</si>
  <si>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</si>
  <si>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</si>
  <si>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</si>
  <si>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</si>
  <si>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</si>
  <si>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</si>
  <si>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</si>
  <si>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</si>
  <si>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</si>
  <si>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</si>
  <si>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</si>
  <si>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</si>
  <si>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</si>
  <si>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</si>
  <si>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</si>
  <si>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</si>
  <si>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</si>
  <si>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</si>
  <si>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</si>
  <si>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</si>
  <si>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</si>
  <si>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</si>
  <si>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</si>
  <si>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</si>
  <si>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</si>
  <si>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</si>
  <si>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</si>
  <si>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</si>
  <si>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</si>
  <si>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</si>
  <si>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</si>
  <si>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</si>
  <si>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</si>
  <si>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</si>
  <si>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</si>
  <si>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</si>
  <si>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</si>
  <si>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</si>
  <si>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</si>
  <si>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</si>
  <si>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</si>
  <si>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</si>
  <si>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</si>
  <si>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</si>
  <si>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</si>
  <si>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</si>
  <si>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</si>
  <si>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</si>
  <si>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</si>
  <si>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</si>
  <si>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</si>
  <si>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</si>
  <si>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</si>
  <si>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</si>
  <si>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</si>
  <si>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</si>
  <si>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</si>
  <si>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</si>
  <si>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</si>
  <si>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</si>
  <si>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</si>
  <si>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</si>
  <si>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</si>
  <si>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</si>
  <si>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</si>
  <si>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</si>
  <si>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</si>
  <si>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</si>
  <si>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</si>
  <si>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</si>
  <si>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</si>
  <si>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</si>
  <si>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</si>
  <si>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</si>
  <si>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</si>
  <si>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</si>
  <si>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</si>
  <si>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</si>
  <si>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</si>
  <si>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</si>
  <si>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</si>
  <si>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</si>
  <si>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</si>
  <si>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</si>
  <si>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</si>
  <si>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</si>
  <si>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</si>
  <si>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</si>
  <si>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</si>
  <si>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</si>
  <si>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</si>
  <si>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</si>
  <si>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</si>
  <si>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</si>
  <si>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</si>
  <si>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</si>
  <si>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</si>
  <si>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</si>
  <si>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</si>
  <si>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</si>
  <si>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</si>
  <si>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</si>
  <si>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</si>
  <si>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</si>
  <si>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</si>
  <si>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</si>
  <si>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</si>
  <si>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</si>
  <si>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</si>
  <si>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</si>
  <si>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</si>
  <si>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</si>
  <si>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</si>
  <si>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</si>
  <si>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</si>
  <si>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</si>
  <si>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</si>
  <si>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</si>
  <si>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</si>
  <si>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</si>
  <si>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</si>
  <si>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</si>
  <si>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</si>
  <si>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</si>
  <si>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</si>
  <si>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</si>
  <si>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</si>
  <si>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</si>
  <si>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</si>
  <si>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</si>
  <si>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</si>
  <si>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</si>
  <si>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</si>
  <si>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</si>
  <si>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</si>
  <si>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</si>
  <si>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</si>
  <si>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</si>
  <si>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</si>
  <si>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</si>
  <si>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</si>
  <si>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</si>
  <si>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</si>
  <si>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</si>
  <si>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</si>
  <si>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</si>
  <si>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</si>
  <si>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</si>
  <si>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</si>
  <si>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</si>
  <si>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</si>
  <si>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</si>
  <si>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</si>
  <si>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</si>
  <si>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</si>
  <si>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</si>
  <si>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</si>
  <si>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</si>
  <si>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</si>
  <si>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</si>
  <si>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</si>
  <si>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</si>
  <si>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</si>
  <si>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</si>
  <si>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</si>
  <si>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</si>
  <si>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</si>
  <si>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</si>
  <si>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</si>
  <si>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</si>
  <si>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</si>
  <si>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</si>
  <si>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</si>
  <si>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</si>
  <si>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</si>
  <si>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</si>
  <si>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</si>
  <si>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</si>
  <si>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</si>
  <si>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</si>
  <si>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</si>
  <si>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</si>
  <si>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</si>
  <si>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</si>
  <si>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</si>
  <si>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</si>
  <si>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</si>
  <si>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</si>
  <si>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</si>
  <si>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</si>
  <si>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</si>
  <si>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</si>
  <si>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</si>
  <si>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</si>
  <si>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</si>
  <si>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</si>
  <si>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</si>
  <si>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</si>
  <si>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</si>
  <si>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</si>
  <si>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</si>
  <si>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</si>
  <si>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</si>
  <si>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</si>
  <si>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</si>
  <si>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</si>
  <si>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</si>
  <si>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</si>
  <si>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</si>
  <si>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</si>
  <si>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</si>
  <si>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</si>
  <si>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</si>
  <si>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</si>
  <si>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</si>
  <si>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</si>
  <si>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</si>
  <si>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</si>
  <si>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</si>
  <si>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</si>
  <si>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</si>
  <si>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</si>
  <si>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</si>
  <si>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</si>
  <si>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</si>
  <si>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</si>
  <si>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</si>
  <si>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</si>
  <si>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</si>
  <si>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</si>
  <si>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</si>
  <si>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</si>
  <si>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</si>
  <si>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</si>
  <si>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</si>
  <si>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</si>
  <si>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</si>
  <si>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</si>
  <si>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</si>
  <si>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</si>
  <si>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</si>
  <si>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</si>
  <si>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</si>
  <si>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</si>
  <si>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</si>
  <si>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</si>
  <si>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</si>
  <si>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</si>
  <si>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</si>
  <si>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</si>
  <si>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</si>
  <si>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</si>
  <si>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</si>
  <si>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</si>
  <si>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</si>
  <si>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</si>
  <si>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</si>
  <si>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</si>
  <si>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</si>
  <si>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</si>
  <si>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</si>
  <si>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</si>
  <si>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</si>
  <si>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</si>
  <si>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</si>
  <si>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</si>
  <si>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</si>
  <si>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</si>
  <si>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</si>
  <si>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</si>
  <si>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</si>
  <si>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</si>
  <si>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</si>
  <si>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</si>
  <si>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</si>
  <si>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</si>
  <si>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</si>
  <si>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</si>
  <si>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</si>
  <si>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</si>
  <si>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</si>
  <si>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</si>
  <si>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</si>
  <si>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</si>
  <si>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</si>
  <si>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</si>
  <si>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</si>
  <si>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</si>
  <si>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</si>
  <si>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</si>
  <si>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</si>
  <si>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</si>
  <si>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</si>
  <si>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</si>
  <si>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</si>
  <si>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</si>
  <si>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</si>
  <si>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</si>
  <si>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</si>
  <si>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</si>
  <si>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</si>
  <si>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</si>
  <si>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</si>
  <si>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</si>
  <si>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</si>
  <si>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</si>
  <si>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</si>
  <si>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</si>
  <si>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</si>
  <si>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</si>
  <si>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</si>
  <si>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</si>
  <si>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</si>
  <si>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</si>
  <si>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</si>
  <si>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</si>
  <si>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</si>
  <si>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</si>
  <si>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</si>
  <si>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</si>
  <si>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</si>
  <si>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</si>
  <si>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</si>
  <si>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</si>
  <si>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</si>
  <si>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</si>
  <si>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</si>
  <si>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</si>
  <si>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</si>
  <si>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</si>
  <si>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</si>
  <si>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</si>
  <si>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</si>
  <si>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</si>
  <si>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</si>
  <si>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</si>
  <si>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</si>
  <si>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</si>
  <si>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</si>
  <si>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</si>
  <si>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</si>
  <si>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</si>
  <si>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</si>
  <si>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</si>
  <si>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</si>
  <si>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</si>
  <si>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</si>
  <si>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</si>
  <si>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</si>
  <si>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</si>
  <si>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</si>
  <si>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</si>
  <si>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</si>
  <si>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</si>
  <si>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</si>
  <si>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</si>
  <si>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</si>
  <si>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</si>
  <si>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</si>
  <si>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</si>
  <si>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</si>
  <si>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</si>
  <si>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</si>
  <si>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</si>
  <si>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</si>
  <si>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</si>
  <si>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</si>
  <si>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</si>
  <si>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</si>
  <si>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</si>
  <si>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</si>
  <si>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</si>
  <si>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</si>
  <si>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</si>
  <si>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</si>
  <si>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</si>
  <si>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</si>
  <si>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</si>
  <si>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</si>
  <si>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</si>
  <si>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</si>
  <si>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</si>
  <si>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</si>
  <si>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</si>
  <si>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</si>
  <si>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</si>
  <si>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</si>
  <si>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</si>
  <si>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</si>
  <si>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</si>
  <si>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</si>
  <si>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</si>
  <si>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</si>
  <si>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</si>
  <si>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</si>
  <si>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</si>
  <si>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</si>
  <si>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</si>
  <si>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</si>
  <si>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</si>
  <si>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</si>
  <si>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</si>
  <si>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</si>
  <si>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</si>
  <si>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</si>
  <si>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</si>
  <si>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</si>
  <si>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</si>
  <si>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</si>
  <si>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</si>
  <si>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</si>
  <si>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</si>
  <si>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</si>
  <si>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</si>
  <si>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</si>
  <si>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</si>
  <si>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</si>
  <si>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</si>
  <si>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</si>
  <si>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</si>
  <si>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</si>
  <si>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</si>
  <si>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</si>
  <si>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</si>
  <si>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</si>
  <si>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</si>
  <si>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</si>
  <si>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</si>
  <si>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</si>
  <si>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</si>
  <si>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</si>
  <si>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</si>
  <si>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</si>
  <si>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</si>
  <si>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</si>
  <si>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</si>
  <si>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</si>
  <si>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</si>
  <si>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</si>
  <si>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</si>
  <si>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</si>
  <si>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</si>
  <si>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</si>
  <si>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</si>
  <si>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</si>
  <si>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</si>
  <si>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</si>
  <si>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</si>
  <si>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</si>
  <si>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</si>
  <si>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</si>
  <si>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</si>
  <si>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</si>
  <si>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</si>
  <si>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</si>
  <si>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</si>
  <si>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</si>
  <si>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</si>
  <si>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</si>
  <si>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</si>
  <si>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</si>
  <si>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</si>
  <si>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</si>
  <si>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</si>
  <si>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</si>
  <si>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</si>
  <si>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</si>
  <si>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</si>
  <si>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</si>
  <si>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</si>
  <si>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</si>
  <si>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</si>
  <si>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</si>
  <si>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</si>
  <si>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</si>
  <si>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</si>
  <si>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</si>
  <si>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</si>
  <si>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</si>
  <si>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</si>
  <si>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</si>
  <si>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</si>
  <si>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</si>
  <si>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</si>
  <si>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</si>
  <si>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</si>
  <si>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</si>
  <si>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</si>
  <si>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</si>
  <si>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</si>
  <si>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</si>
  <si>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</si>
  <si>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</si>
  <si>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</si>
  <si>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</si>
  <si>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</si>
  <si>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</si>
  <si>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</si>
  <si>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</si>
  <si>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</si>
  <si>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</si>
  <si>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</si>
  <si>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</si>
  <si>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</si>
  <si>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</si>
  <si>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</si>
  <si>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</si>
  <si>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</si>
  <si>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</si>
  <si>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</si>
  <si>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</si>
  <si>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</si>
  <si>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</si>
  <si>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</si>
  <si>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</si>
  <si>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</si>
  <si>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</si>
  <si>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</si>
  <si>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</si>
  <si>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</si>
  <si>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</si>
  <si>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</si>
  <si>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</si>
  <si>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</si>
  <si>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</si>
  <si>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</si>
  <si>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</si>
  <si>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</si>
  <si>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</si>
  <si>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</si>
  <si>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</si>
  <si>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</si>
  <si>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</si>
  <si>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</si>
  <si>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</si>
  <si>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</si>
  <si>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</si>
  <si>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</si>
  <si>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</si>
  <si>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</si>
  <si>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</si>
  <si>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</si>
  <si>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</si>
  <si>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</si>
  <si>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</si>
  <si>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</si>
  <si>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</si>
  <si>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</si>
  <si>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</si>
  <si>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</si>
  <si>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</si>
  <si>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</si>
  <si>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</si>
  <si>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</si>
  <si>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</si>
  <si>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</si>
  <si>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</si>
  <si>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</si>
  <si>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</si>
  <si>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</si>
  <si>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</si>
  <si>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</si>
  <si>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</si>
  <si>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</si>
  <si>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</si>
  <si>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</si>
  <si>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</si>
  <si>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</si>
  <si>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</si>
  <si>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</si>
  <si>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</si>
  <si>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</si>
  <si>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</si>
  <si>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</si>
  <si>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</si>
  <si>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</si>
  <si>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</si>
  <si>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</si>
  <si>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</si>
  <si>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</si>
  <si>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</si>
  <si>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</si>
  <si>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</si>
  <si>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</si>
  <si>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</si>
  <si>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</si>
  <si>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</si>
  <si>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</si>
  <si>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</si>
  <si>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</si>
  <si>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</si>
  <si>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</si>
  <si>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</si>
  <si>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</si>
  <si>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</si>
  <si>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</si>
  <si>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</si>
  <si>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</si>
  <si>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</si>
  <si>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</si>
  <si>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</si>
  <si>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</si>
  <si>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</si>
  <si>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</si>
  <si>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</si>
  <si>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</si>
  <si>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</si>
  <si>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</si>
  <si>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</si>
  <si>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</si>
  <si>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</si>
  <si>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</si>
  <si>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</si>
  <si>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</si>
  <si>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</si>
  <si>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</si>
  <si>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</si>
  <si>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</si>
  <si>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</si>
  <si>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</si>
  <si>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</si>
  <si>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</si>
  <si>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</si>
  <si>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</si>
  <si>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</si>
  <si>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</si>
  <si>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</si>
  <si>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</si>
  <si>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</si>
  <si>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</si>
  <si>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</si>
  <si>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</si>
  <si>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</si>
  <si>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</si>
  <si>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</si>
  <si>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</si>
  <si>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</si>
  <si>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</si>
  <si>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</si>
  <si>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</si>
  <si>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</si>
  <si>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</si>
  <si>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</si>
  <si>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</si>
  <si>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</si>
  <si>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</si>
  <si>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</si>
  <si>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</si>
  <si>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</si>
  <si>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</si>
  <si>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</si>
  <si>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</si>
  <si>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</si>
  <si>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</si>
  <si>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</si>
  <si>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</si>
  <si>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</si>
  <si>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</si>
  <si>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</si>
  <si>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</si>
  <si>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</si>
  <si>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</si>
  <si>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</si>
  <si>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</si>
  <si>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</si>
  <si>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</si>
  <si>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</si>
  <si>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</si>
  <si>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</si>
  <si>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</si>
  <si>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</si>
  <si>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</si>
  <si>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</si>
  <si>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</si>
  <si>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</si>
  <si>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</si>
  <si>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</si>
  <si>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</si>
  <si>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</si>
  <si>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</si>
  <si>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</si>
  <si>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</si>
  <si>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</si>
  <si>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</si>
  <si>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</si>
  <si>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</si>
  <si>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</si>
  <si>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</si>
  <si>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</si>
  <si>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</si>
  <si>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</si>
  <si>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</si>
  <si>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</si>
  <si>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</si>
  <si>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</si>
  <si>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</si>
  <si>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</si>
  <si>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</si>
  <si>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</si>
  <si>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</si>
  <si>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</si>
  <si>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</si>
  <si>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</si>
  <si>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</si>
  <si>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</si>
  <si>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</si>
  <si>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</si>
  <si>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</si>
  <si>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</si>
  <si>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</si>
  <si>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</si>
  <si>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</si>
  <si>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</si>
  <si>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</si>
  <si>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</si>
  <si>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</si>
  <si>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</si>
  <si>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</si>
  <si>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</si>
  <si>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</si>
  <si>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</si>
  <si>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</si>
  <si>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</si>
  <si>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</si>
  <si>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</si>
  <si>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</si>
  <si>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</si>
  <si>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</si>
  <si>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</si>
  <si>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</si>
  <si>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</si>
  <si>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</si>
  <si>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</si>
  <si>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</si>
  <si>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</si>
  <si>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</si>
  <si>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</si>
  <si>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</si>
  <si>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</si>
  <si>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</si>
  <si>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</si>
  <si>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</si>
  <si>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</si>
  <si>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</si>
  <si>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</si>
  <si>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</si>
  <si>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</si>
  <si>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</si>
  <si>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</si>
  <si>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</si>
  <si>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</si>
  <si>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</si>
  <si>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</si>
  <si>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</si>
  <si>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</si>
  <si>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</si>
  <si>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</si>
  <si>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</si>
  <si>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</si>
  <si>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</si>
  <si>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</si>
  <si>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</si>
  <si>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</si>
  <si>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</si>
  <si>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</si>
  <si>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</si>
  <si>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</si>
  <si>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</si>
  <si>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</si>
  <si>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</si>
  <si>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</si>
  <si>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</si>
  <si>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</si>
  <si>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</si>
  <si>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</si>
  <si>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</si>
  <si>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</si>
  <si>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</si>
  <si>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</si>
  <si>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</si>
  <si>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</si>
  <si>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</si>
  <si>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</si>
  <si>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</si>
  <si>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</si>
  <si>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</si>
  <si>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</si>
  <si>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</si>
  <si>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</si>
  <si>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</si>
  <si>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</si>
  <si>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</si>
  <si>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</si>
  <si>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</si>
  <si>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</si>
  <si>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</si>
  <si>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</si>
  <si>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</si>
  <si>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</si>
  <si>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</si>
  <si>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</si>
  <si>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</si>
  <si>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</si>
  <si>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</si>
  <si>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</si>
  <si>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</si>
  <si>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</si>
  <si>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</si>
  <si>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</si>
  <si>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</si>
  <si>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</si>
  <si>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</si>
  <si>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</si>
  <si>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</si>
  <si>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</si>
  <si>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</si>
  <si>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</si>
  <si>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</si>
  <si>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</si>
  <si>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</si>
  <si>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</si>
  <si>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</si>
  <si>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</si>
  <si>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</si>
  <si>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</si>
  <si>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</si>
  <si>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</si>
  <si>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</si>
  <si>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</si>
  <si>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</si>
  <si>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</si>
  <si>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</si>
  <si>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</si>
  <si>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</si>
  <si>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</si>
  <si>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</si>
  <si>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</si>
  <si>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</si>
  <si>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</si>
  <si>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</si>
  <si>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</si>
  <si>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</si>
  <si>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</si>
  <si>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</si>
  <si>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</si>
  <si>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</si>
  <si>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</si>
  <si>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</si>
  <si>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</si>
  <si>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</si>
  <si>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</si>
  <si>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</si>
  <si>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</si>
  <si>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</si>
  <si>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</si>
  <si>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</si>
  <si>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</si>
  <si>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</si>
  <si>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</si>
  <si>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</si>
  <si>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</si>
  <si>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</si>
  <si>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</si>
  <si>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</si>
  <si>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</si>
  <si>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</si>
  <si>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</si>
  <si>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</si>
  <si>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</si>
  <si>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</si>
  <si>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</si>
  <si>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</si>
  <si>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</si>
  <si>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</si>
  <si>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</si>
  <si>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</si>
  <si>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</si>
  <si>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</si>
  <si>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</si>
  <si>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</si>
  <si>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</si>
  <si>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</si>
  <si>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</si>
  <si>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</si>
  <si>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</si>
  <si>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</si>
  <si>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</si>
  <si>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</si>
  <si>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</si>
  <si>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</si>
  <si>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</si>
  <si>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</si>
  <si>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</si>
  <si>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</si>
  <si>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</si>
  <si>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</si>
  <si>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</si>
  <si>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</si>
  <si>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</si>
  <si>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</si>
  <si>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</si>
  <si>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</si>
  <si>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</si>
  <si>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</si>
  <si>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</si>
  <si>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</si>
  <si>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</si>
  <si>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</si>
  <si>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</si>
  <si>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</si>
  <si>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</si>
  <si>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</si>
  <si>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</si>
  <si>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</si>
  <si>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</si>
  <si>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</si>
  <si>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</si>
  <si>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</si>
  <si>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</si>
  <si>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</si>
  <si>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</si>
  <si>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</si>
  <si>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</si>
  <si>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</si>
  <si>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</si>
  <si>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</si>
  <si>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</si>
  <si>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</si>
  <si>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</si>
  <si>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</si>
  <si>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</si>
  <si>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</si>
  <si>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</si>
  <si>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</si>
  <si>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</si>
  <si>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</si>
  <si>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</si>
  <si>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</si>
  <si>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</si>
  <si>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</si>
  <si>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</si>
  <si>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</si>
  <si>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</si>
  <si>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</si>
  <si>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</si>
  <si>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</si>
  <si>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</si>
  <si>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</si>
  <si>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</si>
  <si>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</si>
  <si>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</si>
  <si>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</si>
  <si>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</si>
  <si>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</si>
  <si>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</si>
  <si>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</si>
  <si>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</si>
  <si>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</si>
  <si>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</si>
  <si>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</si>
  <si>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</si>
  <si>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</si>
  <si>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</si>
  <si>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</si>
  <si>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</si>
  <si>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</si>
  <si>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</si>
  <si>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</si>
  <si>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</si>
  <si>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</si>
  <si>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</si>
  <si>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</si>
  <si>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</si>
  <si>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</si>
  <si>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</si>
  <si>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</si>
  <si>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</si>
  <si>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</si>
  <si>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</si>
  <si>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</si>
  <si>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</si>
  <si>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</si>
  <si>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</si>
  <si>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</si>
  <si>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</si>
  <si>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</si>
  <si>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</si>
  <si>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</si>
  <si>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</si>
  <si>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</si>
  <si>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</si>
  <si>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</si>
  <si>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</si>
  <si>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</si>
  <si>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</si>
  <si>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</si>
  <si>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</si>
  <si>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</si>
  <si>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</si>
  <si>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</si>
  <si>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</si>
  <si>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</si>
  <si>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</si>
  <si>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</si>
  <si>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</si>
  <si>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</si>
  <si>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</si>
  <si>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</si>
  <si>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</si>
  <si>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</si>
  <si>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</si>
  <si>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</si>
  <si>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</si>
  <si>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</si>
  <si>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</si>
  <si>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</si>
  <si>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</si>
  <si>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</si>
  <si>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</si>
  <si>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</si>
  <si>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</si>
  <si>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</si>
  <si>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</si>
  <si>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</si>
  <si>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</si>
  <si>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</si>
  <si>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</si>
  <si>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</si>
  <si>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</si>
  <si>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</si>
  <si>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</si>
  <si>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</si>
  <si>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</si>
  <si>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</si>
  <si>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</si>
  <si>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</si>
  <si>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</si>
  <si>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</si>
  <si>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</si>
  <si>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</si>
  <si>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</si>
  <si>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</si>
  <si>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</si>
  <si>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</si>
  <si>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</si>
  <si>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</si>
  <si>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</si>
  <si>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</si>
  <si>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</si>
  <si>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</si>
  <si>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</si>
  <si>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</si>
  <si>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</si>
  <si>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</si>
  <si>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</si>
  <si>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</si>
  <si>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</si>
  <si>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</si>
  <si>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</si>
  <si>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</si>
  <si>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</si>
  <si>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</si>
  <si>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</si>
  <si>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</si>
  <si>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</si>
  <si>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</si>
  <si>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</si>
  <si>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</si>
  <si>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</si>
  <si>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</si>
  <si>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</si>
  <si>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</si>
  <si>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</si>
  <si>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</si>
  <si>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</si>
  <si>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</si>
  <si>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</si>
  <si>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</si>
  <si>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</si>
  <si>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</si>
  <si>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</si>
  <si>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</si>
  <si>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</si>
  <si>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</si>
  <si>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</si>
  <si>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</si>
  <si>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</si>
  <si>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</si>
  <si>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</si>
  <si>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</si>
  <si>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</si>
  <si>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</si>
  <si>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</si>
  <si>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</si>
  <si>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</si>
  <si>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</si>
  <si>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</si>
  <si>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</si>
  <si>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</si>
  <si>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</si>
  <si>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</si>
  <si>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</si>
  <si>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</si>
  <si>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</si>
  <si>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</si>
  <si>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</si>
  <si>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</si>
  <si>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</si>
  <si>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</si>
  <si>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</si>
  <si>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</si>
  <si>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</si>
  <si>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</si>
  <si>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</si>
  <si>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</si>
  <si>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</si>
  <si>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</si>
  <si>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</si>
  <si>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</si>
  <si>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</si>
  <si>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</si>
  <si>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</si>
  <si>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</si>
  <si>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</si>
  <si>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</si>
  <si>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</si>
  <si>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</si>
  <si>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</si>
  <si>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</si>
  <si>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</si>
  <si>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</si>
  <si>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</si>
  <si>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</si>
  <si>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</si>
  <si>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</si>
  <si>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</si>
  <si>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</si>
  <si>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</si>
  <si>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</si>
  <si>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</si>
  <si>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</si>
  <si>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</si>
  <si>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</si>
  <si>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</si>
  <si>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</si>
  <si>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</si>
  <si>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</si>
  <si>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</si>
  <si>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</si>
  <si>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</si>
  <si>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</si>
  <si>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</si>
  <si>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</si>
  <si>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</si>
  <si>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</si>
  <si>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</si>
  <si>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</si>
  <si>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</si>
  <si>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</si>
  <si>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</si>
  <si>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</si>
  <si>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</si>
  <si>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</si>
  <si>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</si>
  <si>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</si>
  <si>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</si>
  <si>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</si>
  <si>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</si>
  <si>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</si>
  <si>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</si>
  <si>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</si>
  <si>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</si>
  <si>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</si>
  <si>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</si>
  <si>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</si>
  <si>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</si>
  <si>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</si>
  <si>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</si>
  <si>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</si>
  <si>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</si>
  <si>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</si>
  <si>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</si>
  <si>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</si>
  <si>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</si>
  <si>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</si>
  <si>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</si>
  <si>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</si>
  <si>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</si>
  <si>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</si>
  <si>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</si>
  <si>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</si>
  <si>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</si>
  <si>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</si>
  <si>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</si>
  <si>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</si>
  <si>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</si>
  <si>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</si>
  <si>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</si>
  <si>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</si>
  <si>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</si>
  <si>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</si>
  <si>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</si>
  <si>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</si>
  <si>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</si>
  <si>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</si>
  <si>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</si>
  <si>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</si>
  <si>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</si>
  <si>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</si>
  <si>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</si>
  <si>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</si>
  <si>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</si>
  <si>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</si>
  <si>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</si>
  <si>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</si>
  <si>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</si>
  <si>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</si>
  <si>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</si>
  <si>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</si>
  <si>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</si>
  <si>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</si>
  <si>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</si>
  <si>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</si>
  <si>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</si>
  <si>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</si>
  <si>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</si>
  <si>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</si>
  <si>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</si>
  <si>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</si>
  <si>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</si>
  <si>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</si>
  <si>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</si>
  <si>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</si>
  <si>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</si>
  <si>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</si>
  <si>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</si>
  <si>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</si>
  <si>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</si>
  <si>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</si>
  <si>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</si>
  <si>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</si>
  <si>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</si>
  <si>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</si>
  <si>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</si>
  <si>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</si>
  <si>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</si>
  <si>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</si>
  <si>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</si>
  <si>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</si>
  <si>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</si>
  <si>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</si>
  <si>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</si>
  <si>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</si>
  <si>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</si>
  <si>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</si>
  <si>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</si>
  <si>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</si>
  <si>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</si>
  <si>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</si>
  <si>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</si>
  <si>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</si>
  <si>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</si>
  <si>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</si>
  <si>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</si>
  <si>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</si>
  <si>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</si>
  <si>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</si>
  <si>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</si>
  <si>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</si>
  <si>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</si>
  <si>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</si>
  <si>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</si>
  <si>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</si>
  <si>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</si>
  <si>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</si>
  <si>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</si>
  <si>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</si>
  <si>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</si>
  <si>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</si>
  <si>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</si>
  <si>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</si>
  <si>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</si>
  <si>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</si>
  <si>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</si>
  <si>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</si>
  <si>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</si>
  <si>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</si>
  <si>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</si>
  <si>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</si>
  <si>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</si>
  <si>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</si>
  <si>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</si>
  <si>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</si>
  <si>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</si>
  <si>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</si>
  <si>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</si>
  <si>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</si>
  <si>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</si>
  <si>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</si>
  <si>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</si>
  <si>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</si>
  <si>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</si>
  <si>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</si>
  <si>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</si>
  <si>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</si>
  <si>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</si>
  <si>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</si>
  <si>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</si>
  <si>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</si>
  <si>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</si>
  <si>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</si>
  <si>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</si>
  <si>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</si>
  <si>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</si>
  <si>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</si>
  <si>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</si>
  <si>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</si>
  <si>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</si>
  <si>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</si>
  <si>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</si>
  <si>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</si>
  <si>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</si>
  <si>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</si>
  <si>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</si>
  <si>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</si>
  <si>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</si>
  <si>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</si>
  <si>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</si>
  <si>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</si>
  <si>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</si>
  <si>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</si>
  <si>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</si>
  <si>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</si>
  <si>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</si>
  <si>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</si>
  <si>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</si>
  <si>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</si>
  <si>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</si>
  <si>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</si>
  <si>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</si>
  <si>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</si>
  <si>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</si>
  <si>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</si>
  <si>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</si>
  <si>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</si>
  <si>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</si>
  <si>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</si>
  <si>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</si>
  <si>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</si>
  <si>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</si>
  <si>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</si>
  <si>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</si>
  <si>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</si>
  <si>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</si>
  <si>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</si>
  <si>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</si>
  <si>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</si>
  <si>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</si>
  <si>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</si>
  <si>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</si>
  <si>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</si>
  <si>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</si>
  <si>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</si>
  <si>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</si>
  <si>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</si>
  <si>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</si>
  <si>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</si>
  <si>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</si>
  <si>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</si>
  <si>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</si>
  <si>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</si>
  <si>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</si>
  <si>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</si>
  <si>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</si>
  <si>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</si>
  <si>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</si>
  <si>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</si>
  <si>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</si>
  <si>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</si>
  <si>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</si>
  <si>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</si>
  <si>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</si>
  <si>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</si>
  <si>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</si>
  <si>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</si>
  <si>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</si>
  <si>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</si>
  <si>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</si>
  <si>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</si>
  <si>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</si>
  <si>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</si>
  <si>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</si>
  <si>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</si>
  <si>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</si>
  <si>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</si>
  <si>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</si>
  <si>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</si>
  <si>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</si>
  <si>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</si>
  <si>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</si>
  <si>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</si>
  <si>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</si>
  <si>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</si>
  <si>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</si>
  <si>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</si>
  <si>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</si>
  <si>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</si>
  <si>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</si>
  <si>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</si>
  <si>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</si>
  <si>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</si>
  <si>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</si>
  <si>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</si>
  <si>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</si>
  <si>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</si>
  <si>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</si>
  <si>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</si>
  <si>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</si>
  <si>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</si>
  <si>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</si>
  <si>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</si>
  <si>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</si>
  <si>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</si>
  <si>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</si>
  <si>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</si>
  <si>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</si>
  <si>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</si>
  <si>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</si>
  <si>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</si>
  <si>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</si>
  <si>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</si>
  <si>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</si>
  <si>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</si>
  <si>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</si>
  <si>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</si>
  <si>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</si>
  <si>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</si>
  <si>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</si>
  <si>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</si>
  <si>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</si>
  <si>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</si>
  <si>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</si>
  <si>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</si>
  <si>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</si>
  <si>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</si>
  <si>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</si>
  <si>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</si>
  <si>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</si>
  <si>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</si>
  <si>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</si>
  <si>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</si>
  <si>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</si>
  <si>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</si>
  <si>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</si>
  <si>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</si>
  <si>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</si>
  <si>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</si>
  <si>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</si>
  <si>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</si>
  <si>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</si>
  <si>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</si>
  <si>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</si>
  <si>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</si>
  <si>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</si>
  <si>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</si>
  <si>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</si>
  <si>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</si>
  <si>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</si>
  <si>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</si>
  <si>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</si>
  <si>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</si>
  <si>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</si>
  <si>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</si>
  <si>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</si>
  <si>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</si>
  <si>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</si>
  <si>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</si>
  <si>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</si>
  <si>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</si>
  <si>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</si>
  <si>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</si>
  <si>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</si>
  <si>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</si>
  <si>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</si>
  <si>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</si>
  <si>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</si>
  <si>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</si>
  <si>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</si>
  <si>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</si>
  <si>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</si>
  <si>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</si>
  <si>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</si>
  <si>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</si>
  <si>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</si>
  <si>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</si>
  <si>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</si>
  <si>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</si>
  <si>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</si>
  <si>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</si>
  <si>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</si>
  <si>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</si>
  <si>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</si>
  <si>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</si>
  <si>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</si>
  <si>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</si>
  <si>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</si>
  <si>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</si>
  <si>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</si>
  <si>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</si>
  <si>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</si>
  <si>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</si>
  <si>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</si>
  <si>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</si>
  <si>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</si>
  <si>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</si>
  <si>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</si>
  <si>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</si>
  <si>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</si>
  <si>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</si>
  <si>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</si>
  <si>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</si>
  <si>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</si>
  <si>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</si>
  <si>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</si>
  <si>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</si>
  <si>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</si>
  <si>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</si>
  <si>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</si>
  <si>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</si>
  <si>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</si>
  <si>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</si>
  <si>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</si>
  <si>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</si>
  <si>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</si>
  <si>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</si>
  <si>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</si>
  <si>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</si>
  <si>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</si>
  <si>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</si>
  <si>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</si>
  <si>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</si>
  <si>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</si>
  <si>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</si>
  <si>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</si>
  <si>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</si>
  <si>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</si>
  <si>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</si>
  <si>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</si>
  <si>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</si>
  <si>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</si>
  <si>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</si>
  <si>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</si>
  <si>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</si>
  <si>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</si>
  <si>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</si>
  <si>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</si>
  <si>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</si>
  <si>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</si>
  <si>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</si>
  <si>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</si>
  <si>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</si>
  <si>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</si>
  <si>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</si>
  <si>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</si>
  <si>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</si>
  <si>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</si>
  <si>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</si>
  <si>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</si>
  <si>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</si>
  <si>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</si>
  <si>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</si>
  <si>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</si>
  <si>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</si>
  <si>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</si>
  <si>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</si>
  <si>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</si>
  <si>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</si>
  <si>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</si>
  <si>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</si>
  <si>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</si>
  <si>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</si>
  <si>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</si>
  <si>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</si>
  <si>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</si>
  <si>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</si>
  <si>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</si>
  <si>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</si>
  <si>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</si>
  <si>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</si>
  <si>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</si>
  <si>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</si>
  <si>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</si>
  <si>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</si>
  <si>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</si>
  <si>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</si>
  <si>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</si>
  <si>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</si>
  <si>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</si>
  <si>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</si>
  <si>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</si>
  <si>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</si>
  <si>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</si>
  <si>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</si>
  <si>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</si>
  <si>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</si>
  <si>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</si>
  <si>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</si>
  <si>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</si>
  <si>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</si>
  <si>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</si>
  <si>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</si>
  <si>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</si>
  <si>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</si>
  <si>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</si>
  <si>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</si>
  <si>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</si>
  <si>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</si>
  <si>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</si>
  <si>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</si>
  <si>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</si>
  <si>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</si>
  <si>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</si>
  <si>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</si>
  <si>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</si>
  <si>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</si>
  <si>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</si>
  <si>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</si>
  <si>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</si>
  <si>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</si>
  <si>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</si>
  <si>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</si>
  <si>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</si>
  <si>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</si>
  <si>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</si>
  <si>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</si>
  <si>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</si>
  <si>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</si>
  <si>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</si>
  <si>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</si>
  <si>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</si>
  <si>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</si>
  <si>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</si>
  <si>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</si>
  <si>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</si>
  <si>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</si>
  <si>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</si>
  <si>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</si>
  <si>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</si>
  <si>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</si>
  <si>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</si>
  <si>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</si>
  <si>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</si>
  <si>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</si>
  <si>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</si>
  <si>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</si>
  <si>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</si>
  <si>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</si>
  <si>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</si>
  <si>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</si>
  <si>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</si>
  <si>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</si>
  <si>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</si>
  <si>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</si>
  <si>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</si>
  <si>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</si>
  <si>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</si>
  <si>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</si>
  <si>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</si>
  <si>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</si>
  <si>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</si>
  <si>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</si>
  <si>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</si>
  <si>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</si>
  <si>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</si>
  <si>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</si>
  <si>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</si>
  <si>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</si>
  <si>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</si>
  <si>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</si>
  <si>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</si>
  <si>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</si>
  <si>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</si>
  <si>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</si>
  <si>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</si>
  <si>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</si>
  <si>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</si>
  <si>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</si>
  <si>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</si>
  <si>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</si>
  <si>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</si>
  <si>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</si>
  <si>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</si>
  <si>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</si>
  <si>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</si>
  <si>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</si>
  <si>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</si>
  <si>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</si>
  <si>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</si>
  <si>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</si>
  <si>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</si>
  <si>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</si>
  <si>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</si>
  <si>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</si>
  <si>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</si>
  <si>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</si>
  <si>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</si>
  <si>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</si>
  <si>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</si>
  <si>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</si>
  <si>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</si>
  <si>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</si>
  <si>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</si>
  <si>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</si>
  <si>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</si>
  <si>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</si>
  <si>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</si>
  <si>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</si>
  <si>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</si>
  <si>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</si>
  <si>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</si>
  <si>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</si>
  <si>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</si>
  <si>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</si>
  <si>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</si>
  <si>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</si>
  <si>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</si>
  <si>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</si>
  <si>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</si>
  <si>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</si>
  <si>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</si>
  <si>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</si>
  <si>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</si>
  <si>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</si>
  <si>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</si>
  <si>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</si>
  <si>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</si>
  <si>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</si>
  <si>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</si>
  <si>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</si>
  <si>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</si>
  <si>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</si>
  <si>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</si>
  <si>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</si>
  <si>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</si>
  <si>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</si>
  <si>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</si>
  <si>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</si>
  <si>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</si>
  <si>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</si>
  <si>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</si>
  <si>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</si>
  <si>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</si>
  <si>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</si>
  <si>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</si>
  <si>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</si>
  <si>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</si>
  <si>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</si>
  <si>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</si>
  <si>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</si>
  <si>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</si>
  <si>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</si>
  <si>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</si>
  <si>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</si>
  <si>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</si>
  <si>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</si>
  <si>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</si>
  <si>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</si>
  <si>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</si>
  <si>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</si>
  <si>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</si>
  <si>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</si>
  <si>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</si>
  <si>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</si>
  <si>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</si>
  <si>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</si>
  <si>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</si>
  <si>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</si>
  <si>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</si>
  <si>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</si>
  <si>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</si>
  <si>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</si>
  <si>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</si>
  <si>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</si>
  <si>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</si>
  <si>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</si>
  <si>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</si>
  <si>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</si>
  <si>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</si>
  <si>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</si>
  <si>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</si>
  <si>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</si>
  <si>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</si>
  <si>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</si>
  <si>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</si>
  <si>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</si>
  <si>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</si>
  <si>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</si>
  <si>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</si>
  <si>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</si>
  <si>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</si>
  <si>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</si>
  <si>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</si>
  <si>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</si>
  <si>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</si>
  <si>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</si>
  <si>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</si>
  <si>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</si>
  <si>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</si>
  <si>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</si>
  <si>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</si>
  <si>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</si>
  <si>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</si>
  <si>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</si>
  <si>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</si>
  <si>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</si>
  <si>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</si>
  <si>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</si>
  <si>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</si>
  <si>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</si>
  <si>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</si>
  <si>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</si>
  <si>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</si>
  <si>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</si>
  <si>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</si>
  <si>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</si>
  <si>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</si>
  <si>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</si>
  <si>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</si>
  <si>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</si>
  <si>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</si>
  <si>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</si>
  <si>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</si>
  <si>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</si>
  <si>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</si>
  <si>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</si>
  <si>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</si>
  <si>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</si>
  <si>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</si>
  <si>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</si>
  <si>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</si>
  <si>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</si>
  <si>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</si>
  <si>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</si>
  <si>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</si>
  <si>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</si>
  <si>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</si>
  <si>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</si>
  <si>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</si>
  <si>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</si>
  <si>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</si>
  <si>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</si>
  <si>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</si>
  <si>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</si>
  <si>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</si>
  <si>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</si>
  <si>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</si>
  <si>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</si>
  <si>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</si>
  <si>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</si>
  <si>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</si>
  <si>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</si>
  <si>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</si>
  <si>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</si>
  <si>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</si>
  <si>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</si>
  <si>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</si>
  <si>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</si>
  <si>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</si>
  <si>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</si>
  <si>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</si>
  <si>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</si>
  <si>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</si>
  <si>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</si>
  <si>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</si>
  <si>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</si>
  <si>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</si>
  <si>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</si>
  <si>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</si>
  <si>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</si>
  <si>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</si>
  <si>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</si>
  <si>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</si>
  <si>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</si>
  <si>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</si>
  <si>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</si>
  <si>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</si>
  <si>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</si>
  <si>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</si>
  <si>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</si>
  <si>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</si>
  <si>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</si>
  <si>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</si>
  <si>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</si>
  <si>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</si>
  <si>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</si>
  <si>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</si>
  <si>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</si>
  <si>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</si>
  <si>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</si>
  <si>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</si>
  <si>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</si>
  <si>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</si>
  <si>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</si>
  <si>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</si>
  <si>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</si>
  <si>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</si>
  <si>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</si>
  <si>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</si>
  <si>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</si>
  <si>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</si>
  <si>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</si>
  <si>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</si>
  <si>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</si>
  <si>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</si>
  <si>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</si>
  <si>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</si>
  <si>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</si>
  <si>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</si>
  <si>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</si>
  <si>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</si>
  <si>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</si>
  <si>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</si>
  <si>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</si>
  <si>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</si>
  <si>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</si>
  <si>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</si>
  <si>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</si>
  <si>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</si>
  <si>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</si>
  <si>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</si>
  <si>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</si>
  <si>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</si>
  <si>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</si>
  <si>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</si>
  <si>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</si>
  <si>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</si>
  <si>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</si>
  <si>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</si>
  <si>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</si>
  <si>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</si>
  <si>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</si>
  <si>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</si>
  <si>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</si>
  <si>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</si>
  <si>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</si>
  <si>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</si>
  <si>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</si>
  <si>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</si>
  <si>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</si>
  <si>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</si>
  <si>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</si>
  <si>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</si>
  <si>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</si>
  <si>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</si>
  <si>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</si>
  <si>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</si>
  <si>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</si>
  <si>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</si>
  <si>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</si>
  <si>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</si>
  <si>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</si>
  <si>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</si>
  <si>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</si>
  <si>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</si>
  <si>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</si>
  <si>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</si>
  <si>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</si>
  <si>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</si>
  <si>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</si>
  <si>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</si>
  <si>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</si>
  <si>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</si>
  <si>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</si>
  <si>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</si>
  <si>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</si>
  <si>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</si>
  <si>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</si>
  <si>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</si>
  <si>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</si>
  <si>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</si>
  <si>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</si>
  <si>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</si>
  <si>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</si>
  <si>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</si>
  <si>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</si>
  <si>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</si>
  <si>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</si>
  <si>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</si>
  <si>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</si>
  <si>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</si>
  <si>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</si>
  <si>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</si>
  <si>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</si>
  <si>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</si>
  <si>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</si>
  <si>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</si>
  <si>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</si>
  <si>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</si>
  <si>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</si>
  <si>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</si>
  <si>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</si>
  <si>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</si>
  <si>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</si>
  <si>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</si>
  <si>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</si>
  <si>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</si>
  <si>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</si>
  <si>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</si>
  <si>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</si>
  <si>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</si>
  <si>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</si>
  <si>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</si>
  <si>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</si>
  <si>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</si>
  <si>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</si>
  <si>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</si>
  <si>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</si>
  <si>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</si>
  <si>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</si>
  <si>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</si>
  <si>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</si>
  <si>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</si>
  <si>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</si>
  <si>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</si>
  <si>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</si>
  <si>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</si>
  <si>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</si>
  <si>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</si>
  <si>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</si>
  <si>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</si>
  <si>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</si>
  <si>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</si>
  <si>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</si>
  <si>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</si>
  <si>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</si>
  <si>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</si>
  <si>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</si>
  <si>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</si>
  <si>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</si>
  <si>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</si>
  <si>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</si>
  <si>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</si>
  <si>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</si>
  <si>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</si>
  <si>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</si>
  <si>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</si>
  <si>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</si>
  <si>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</si>
  <si>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</si>
  <si>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</si>
  <si>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</si>
  <si>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</si>
  <si>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</si>
  <si>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</si>
  <si>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</si>
  <si>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</si>
  <si>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</si>
  <si>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</si>
  <si>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</si>
  <si>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</si>
  <si>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</si>
  <si>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</si>
  <si>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</si>
  <si>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</si>
  <si>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</si>
  <si>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</si>
  <si>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</si>
  <si>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</si>
  <si>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</si>
  <si>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</si>
  <si>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</si>
  <si>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</si>
  <si>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</si>
  <si>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</si>
  <si>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</si>
  <si>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</si>
  <si>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</si>
  <si>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</si>
  <si>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</si>
  <si>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</si>
  <si>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</si>
  <si>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</si>
  <si>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</si>
  <si>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</si>
  <si>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</si>
  <si>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</si>
  <si>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</si>
  <si>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</si>
  <si>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</si>
  <si>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</si>
  <si>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</si>
  <si>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</si>
  <si>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</si>
  <si>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</si>
  <si>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</si>
  <si>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</si>
  <si>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</si>
  <si>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</si>
  <si>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</si>
  <si>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</si>
  <si>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</si>
  <si>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</si>
  <si>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</si>
  <si>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</si>
  <si>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</si>
  <si>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</si>
  <si>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</si>
  <si>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</si>
  <si>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</si>
  <si>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</si>
  <si>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</si>
  <si>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</si>
  <si>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</si>
  <si>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</si>
  <si>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</si>
  <si>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</si>
  <si>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</si>
  <si>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</si>
  <si>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</si>
  <si>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</si>
  <si>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</si>
  <si>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</si>
  <si>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</si>
  <si>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</si>
  <si>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</si>
  <si>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</si>
  <si>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</si>
  <si>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</si>
  <si>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</si>
  <si>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</si>
  <si>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</si>
  <si>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</si>
  <si>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</si>
  <si>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</si>
  <si>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</si>
  <si>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</si>
  <si>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</si>
  <si>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</si>
  <si>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</si>
  <si>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</si>
  <si>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</si>
  <si>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</si>
  <si>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</si>
  <si>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</si>
  <si>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</si>
  <si>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</si>
  <si>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</si>
  <si>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</si>
  <si>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</si>
  <si>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</si>
  <si>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</si>
  <si>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</si>
  <si>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</si>
  <si>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</si>
  <si>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</si>
  <si>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</si>
  <si>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</si>
  <si>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</si>
  <si>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</si>
  <si>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</si>
  <si>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</si>
  <si>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</si>
  <si>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</si>
  <si>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</si>
  <si>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</si>
  <si>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</si>
  <si>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</si>
  <si>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</si>
  <si>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</si>
  <si>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</si>
  <si>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</si>
  <si>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</si>
  <si>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</si>
  <si>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</si>
  <si>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</si>
  <si>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</si>
  <si>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</si>
  <si>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</si>
  <si>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</si>
  <si>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</si>
  <si>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</si>
  <si>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</si>
  <si>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</si>
  <si>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</si>
  <si>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</si>
  <si>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</si>
  <si>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</si>
  <si>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</si>
  <si>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</si>
  <si>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</si>
  <si>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</si>
  <si>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</si>
  <si>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</si>
  <si>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</si>
  <si>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</si>
  <si>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</si>
  <si>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</si>
  <si>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</si>
  <si>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</si>
  <si>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</si>
  <si>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</si>
  <si>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</si>
  <si>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</si>
  <si>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</si>
  <si>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</si>
  <si>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</si>
  <si>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</si>
  <si>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</si>
  <si>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</si>
  <si>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</si>
  <si>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</si>
  <si>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</si>
  <si>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</si>
  <si>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</si>
  <si>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</si>
  <si>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</si>
  <si>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</si>
  <si>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</si>
  <si>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</si>
  <si>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</si>
  <si>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</si>
  <si>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</si>
  <si>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</si>
  <si>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</si>
  <si>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</si>
  <si>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</si>
  <si>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</si>
  <si>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</si>
  <si>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</si>
  <si>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</si>
  <si>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</si>
  <si>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</si>
  <si>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</si>
  <si>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</si>
  <si>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</si>
  <si>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</si>
  <si>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</si>
  <si>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</si>
  <si>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</si>
  <si>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</si>
  <si>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</si>
  <si>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</si>
  <si>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</si>
  <si>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</si>
  <si>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</si>
  <si>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</si>
  <si>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</si>
  <si>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</si>
  <si>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</si>
  <si>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</si>
  <si>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</si>
  <si>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</si>
  <si>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</si>
  <si>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</si>
  <si>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</si>
  <si>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</si>
  <si>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</si>
  <si>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</si>
  <si>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</si>
  <si>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</si>
  <si>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</si>
  <si>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</si>
  <si>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</si>
  <si>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</si>
  <si>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</si>
  <si>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</si>
  <si>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</si>
  <si>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</si>
  <si>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</si>
  <si>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</si>
  <si>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</si>
  <si>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</si>
  <si>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</si>
  <si>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</si>
  <si>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</si>
  <si>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</si>
  <si>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</si>
  <si>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</si>
  <si>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</si>
  <si>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</si>
  <si>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</si>
  <si>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</si>
  <si>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</si>
  <si>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</si>
  <si>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</si>
  <si>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</si>
  <si>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</si>
  <si>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</si>
  <si>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</si>
  <si>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</si>
  <si>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</si>
  <si>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</si>
  <si>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</si>
  <si>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</si>
  <si>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</si>
  <si>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</si>
  <si>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</si>
  <si>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</si>
  <si>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</si>
  <si>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</si>
  <si>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</si>
  <si>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</si>
  <si>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</si>
  <si>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</si>
  <si>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</si>
  <si>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</si>
  <si>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</si>
  <si>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</si>
  <si>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</si>
  <si>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</si>
  <si>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</si>
  <si>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</si>
  <si>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</si>
  <si>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</si>
  <si>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</si>
  <si>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</si>
  <si>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</si>
  <si>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</si>
  <si>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</si>
  <si>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</si>
  <si>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</si>
  <si>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</si>
  <si>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</si>
  <si>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</si>
  <si>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</si>
  <si>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</si>
  <si>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</si>
  <si>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</si>
  <si>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</si>
  <si>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</si>
  <si>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</si>
  <si>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</si>
  <si>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</si>
  <si>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</si>
  <si>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</si>
  <si>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</si>
  <si>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</si>
  <si>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</si>
  <si>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</si>
  <si>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</si>
  <si>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</si>
  <si>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</si>
  <si>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</si>
  <si>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</si>
  <si>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</si>
  <si>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</si>
  <si>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</si>
  <si>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</si>
  <si>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</si>
  <si>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</si>
  <si>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</si>
  <si>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</si>
  <si>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</si>
  <si>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</si>
  <si>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</si>
  <si>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</si>
  <si>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</si>
  <si>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</si>
  <si>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</si>
  <si>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</si>
  <si>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</si>
  <si>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</si>
  <si>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</si>
  <si>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</si>
  <si>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</si>
  <si>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</si>
  <si>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</si>
  <si>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</si>
  <si>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</si>
  <si>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</si>
  <si>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</si>
  <si>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</si>
  <si>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</si>
  <si>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</si>
  <si>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</si>
  <si>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</si>
  <si>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</si>
  <si>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</si>
  <si>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</si>
  <si>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</si>
  <si>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</si>
  <si>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</si>
  <si>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</si>
  <si>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</si>
  <si>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</si>
  <si>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</si>
  <si>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</si>
  <si>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</si>
  <si>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</si>
  <si>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</si>
  <si>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</si>
  <si>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</si>
  <si>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</si>
  <si>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</si>
  <si>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</si>
  <si>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</si>
  <si>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</si>
  <si>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</si>
  <si>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</si>
  <si>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</si>
  <si>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</si>
  <si>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</si>
  <si>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</si>
  <si>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</si>
  <si>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</si>
  <si>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</si>
  <si>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</si>
  <si>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</si>
  <si>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</si>
  <si>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</si>
  <si>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</si>
  <si>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</si>
  <si>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</si>
  <si>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</si>
  <si>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</si>
  <si>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</si>
  <si>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</si>
  <si>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</si>
  <si>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</si>
  <si>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</si>
  <si>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</si>
  <si>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</si>
  <si>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</si>
  <si>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</si>
  <si>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</si>
  <si>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</si>
  <si>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</si>
  <si>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</si>
  <si>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</si>
  <si>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</si>
  <si>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</si>
  <si>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</si>
  <si>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</si>
  <si>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</si>
  <si>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</si>
  <si>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</si>
  <si>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</si>
  <si>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</si>
  <si>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</si>
  <si>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</si>
  <si>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</si>
  <si>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</si>
  <si>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</si>
  <si>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</si>
  <si>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</si>
  <si>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</si>
  <si>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</si>
  <si>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</si>
  <si>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</si>
  <si>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</si>
  <si>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</si>
  <si>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</si>
  <si>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</si>
  <si>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</si>
  <si>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</si>
  <si>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</si>
  <si>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</si>
  <si>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</si>
  <si>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</si>
  <si>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</si>
  <si>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</si>
  <si>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</si>
  <si>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</si>
  <si>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</si>
  <si>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</si>
  <si>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</si>
  <si>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</si>
  <si>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</si>
  <si>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</si>
  <si>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</si>
  <si>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</si>
  <si>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</si>
  <si>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</si>
  <si>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</si>
  <si>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</si>
  <si>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</si>
  <si>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</si>
  <si>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</si>
  <si>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</si>
  <si>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</si>
  <si>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</si>
  <si>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</si>
  <si>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</si>
  <si>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</si>
  <si>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</si>
  <si>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</si>
  <si>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</si>
  <si>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</si>
  <si>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</si>
  <si>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</si>
  <si>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</si>
  <si>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</si>
  <si>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</si>
  <si>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</si>
  <si>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</si>
  <si>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</si>
  <si>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</si>
  <si>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</si>
  <si>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</si>
  <si>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</si>
  <si>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</si>
  <si>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</si>
  <si>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</si>
  <si>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</si>
  <si>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</si>
  <si>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</si>
  <si>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</si>
  <si>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</si>
  <si>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</si>
  <si>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</si>
  <si>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</si>
  <si>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</si>
  <si>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</si>
  <si>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</si>
  <si>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</si>
  <si>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</si>
  <si>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</si>
  <si>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</si>
  <si>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</si>
  <si>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</si>
  <si>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</si>
  <si>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</si>
  <si>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</si>
  <si>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</si>
  <si>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</si>
  <si>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</si>
  <si>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</si>
  <si>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</si>
  <si>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</si>
  <si>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</si>
  <si>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</si>
  <si>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</si>
  <si>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</si>
  <si>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</si>
  <si>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</si>
  <si>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</si>
  <si>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</si>
  <si>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</si>
  <si>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</si>
  <si>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</si>
  <si>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</si>
  <si>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</si>
  <si>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</si>
  <si>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</si>
  <si>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</si>
  <si>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</si>
  <si>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</si>
  <si>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</si>
  <si>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</si>
  <si>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</si>
  <si>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</si>
  <si>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</si>
  <si>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</si>
  <si>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</si>
  <si>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</si>
  <si>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</si>
  <si>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</si>
  <si>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</si>
  <si>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</si>
  <si>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</si>
  <si>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</si>
  <si>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</si>
  <si>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</si>
  <si>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</si>
  <si>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</si>
  <si>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</si>
  <si>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</si>
  <si>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</si>
  <si>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</si>
  <si>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</si>
  <si>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</si>
  <si>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</si>
  <si>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</si>
  <si>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</si>
  <si>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</si>
  <si>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</si>
  <si>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</si>
  <si>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</si>
  <si>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</si>
  <si>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</si>
  <si>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</si>
  <si>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</si>
  <si>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</si>
  <si>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</si>
  <si>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</si>
  <si>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</si>
  <si>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</si>
  <si>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</si>
  <si>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</si>
  <si>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</si>
  <si>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</si>
  <si>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</si>
  <si>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</si>
  <si>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</si>
  <si>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</si>
  <si>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</si>
  <si>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</si>
  <si>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</si>
  <si>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</si>
  <si>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</si>
  <si>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</si>
  <si>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</si>
  <si>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</si>
  <si>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</si>
  <si>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</si>
  <si>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</si>
  <si>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</si>
  <si>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</si>
  <si>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</si>
  <si>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</si>
  <si>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</si>
  <si>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</si>
  <si>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</si>
  <si>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</si>
  <si>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</si>
  <si>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</si>
  <si>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</si>
  <si>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</si>
  <si>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</si>
  <si>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</si>
  <si>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</si>
  <si>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</si>
  <si>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</si>
  <si>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</si>
  <si>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</si>
  <si>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</si>
  <si>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</si>
  <si>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</si>
  <si>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</si>
  <si>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</si>
  <si>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</si>
  <si>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</si>
  <si>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</si>
  <si>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</si>
  <si>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</si>
  <si>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</si>
  <si>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</si>
  <si>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</si>
  <si>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</si>
  <si>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</si>
  <si>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</si>
  <si>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</si>
  <si>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</si>
  <si>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</si>
  <si>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</si>
  <si>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</si>
  <si>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</si>
  <si>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</si>
  <si>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</si>
  <si>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</si>
  <si>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</si>
  <si>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</si>
  <si>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</si>
  <si>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</si>
  <si>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</si>
  <si>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</si>
  <si>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</si>
  <si>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</si>
  <si>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</si>
  <si>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</si>
  <si>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</si>
  <si>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</si>
  <si>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</si>
  <si>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</si>
  <si>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</si>
  <si>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</si>
  <si>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</si>
  <si>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</si>
  <si>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</si>
  <si>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</si>
  <si>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</si>
  <si>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</si>
  <si>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</si>
  <si>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</si>
  <si>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</si>
  <si>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</si>
  <si>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</si>
  <si>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</si>
  <si>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</si>
  <si>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</si>
  <si>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</si>
  <si>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</si>
  <si>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</si>
  <si>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</si>
  <si>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</si>
  <si>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</si>
  <si>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</si>
  <si>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</si>
  <si>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</si>
  <si>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</si>
  <si>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</si>
  <si>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</si>
  <si>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</si>
  <si>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</si>
  <si>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</si>
  <si>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</si>
  <si>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</si>
  <si>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</si>
  <si>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</si>
  <si>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</si>
  <si>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</si>
  <si>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</si>
  <si>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</si>
  <si>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</si>
  <si>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</si>
  <si>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</si>
  <si>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</si>
  <si>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</si>
  <si>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</si>
  <si>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</si>
  <si>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</si>
  <si>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</si>
  <si>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</si>
  <si>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</si>
  <si>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</si>
  <si>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</si>
  <si>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</si>
  <si>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</si>
  <si>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</si>
  <si>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</si>
  <si>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</si>
  <si>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</si>
  <si>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</si>
  <si>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</si>
  <si>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</si>
  <si>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</si>
  <si>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</si>
  <si>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</si>
  <si>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</si>
  <si>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</si>
  <si>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</si>
  <si>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</si>
  <si>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</si>
  <si>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</si>
  <si>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</si>
  <si>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</si>
  <si>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</si>
  <si>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</si>
  <si>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</si>
  <si>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</si>
  <si>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</si>
  <si>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</si>
  <si>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</si>
  <si>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</si>
  <si>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</si>
  <si>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</si>
  <si>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</si>
  <si>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</si>
  <si>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</si>
  <si>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</si>
  <si>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</si>
  <si>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</si>
  <si>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</si>
  <si>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</si>
  <si>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</si>
  <si>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</si>
  <si>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</si>
  <si>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</si>
  <si>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</si>
  <si>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</si>
  <si>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</si>
  <si>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</si>
  <si>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</si>
  <si>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</si>
  <si>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</si>
  <si>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</si>
  <si>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</si>
  <si>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</si>
  <si>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</si>
  <si>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</si>
  <si>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</si>
  <si>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</si>
  <si>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</si>
  <si>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</si>
  <si>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</si>
  <si>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</si>
  <si>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</si>
  <si>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</si>
  <si>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</si>
  <si>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</si>
  <si>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</si>
  <si>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</si>
  <si>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</si>
  <si>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</si>
  <si>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</si>
  <si>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</si>
  <si>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</si>
  <si>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</si>
  <si>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</si>
  <si>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</si>
  <si>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</si>
  <si>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</si>
  <si>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</si>
  <si>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</si>
  <si>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</si>
  <si>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</si>
  <si>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</si>
  <si>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</si>
  <si>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</si>
  <si>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</si>
  <si>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</si>
  <si>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</si>
  <si>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</si>
  <si>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</si>
  <si>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</si>
  <si>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</si>
  <si>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</si>
  <si>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</si>
  <si>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</si>
  <si>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</si>
  <si>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</si>
  <si>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</si>
  <si>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</si>
  <si>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</si>
  <si>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</si>
  <si>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</si>
  <si>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</si>
  <si>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</si>
  <si>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</si>
  <si>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</si>
  <si>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</si>
  <si>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</si>
  <si>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</si>
  <si>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</si>
  <si>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</si>
  <si>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</si>
  <si>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</si>
  <si>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</si>
  <si>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</si>
  <si>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</si>
  <si>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</si>
  <si>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</si>
  <si>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</si>
  <si>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</si>
  <si>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</si>
  <si>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</si>
  <si>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</si>
  <si>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</si>
  <si>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</si>
  <si>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</si>
  <si>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</si>
  <si>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</si>
  <si>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</si>
  <si>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</si>
  <si>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</si>
  <si>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</si>
  <si>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</si>
  <si>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</si>
  <si>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</si>
  <si>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</si>
  <si>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</si>
  <si>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</si>
  <si>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</si>
  <si>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</si>
  <si>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</si>
  <si>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</si>
  <si>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</si>
  <si>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</si>
  <si>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</si>
  <si>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</si>
  <si>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</si>
  <si>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</si>
  <si>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</si>
  <si>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</si>
  <si>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</si>
  <si>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</si>
  <si>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</si>
  <si>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</si>
  <si>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</si>
  <si>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</si>
  <si>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</si>
  <si>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</si>
  <si>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</si>
  <si>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</si>
  <si>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</si>
  <si>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</si>
  <si>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</si>
  <si>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</si>
  <si>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</si>
  <si>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</si>
  <si>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</si>
  <si>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</si>
  <si>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</si>
  <si>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</si>
  <si>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</si>
  <si>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</si>
  <si>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</si>
  <si>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</si>
  <si>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</si>
  <si>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</si>
  <si>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</si>
  <si>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</si>
  <si>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</si>
  <si>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</si>
  <si>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</si>
  <si>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</si>
  <si>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</si>
  <si>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</si>
  <si>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</si>
  <si>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</si>
  <si>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</si>
  <si>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</si>
  <si>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</si>
  <si>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</si>
  <si>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</si>
  <si>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</si>
  <si>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</si>
  <si>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</si>
  <si>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</si>
  <si>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</si>
  <si>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</si>
  <si>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</si>
  <si>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</si>
  <si>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</si>
  <si>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</si>
  <si>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</si>
  <si>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</si>
  <si>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</si>
  <si>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</si>
  <si>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</si>
  <si>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</si>
  <si>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</si>
  <si>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</si>
  <si>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</si>
  <si>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</si>
  <si>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</si>
  <si>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</si>
  <si>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</si>
  <si>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</si>
  <si>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</si>
  <si>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</si>
  <si>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</si>
  <si>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</si>
  <si>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</si>
  <si>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</si>
  <si>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</si>
  <si>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</si>
  <si>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</si>
  <si>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</si>
  <si>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</si>
  <si>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</si>
  <si>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</si>
  <si>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</si>
  <si>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</si>
  <si>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</si>
  <si>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</si>
  <si>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</si>
  <si>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</si>
  <si>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</si>
  <si>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</si>
  <si>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</si>
  <si>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</si>
  <si>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</si>
  <si>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</si>
  <si>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</si>
  <si>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</si>
  <si>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</si>
  <si>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</si>
  <si>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</si>
  <si>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</si>
  <si>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</si>
  <si>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</si>
  <si>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</si>
  <si>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</si>
  <si>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</si>
  <si>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</si>
  <si>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</si>
  <si>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</si>
  <si>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</si>
  <si>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</si>
  <si>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</si>
  <si>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</si>
  <si>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</si>
  <si>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</si>
  <si>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</si>
  <si>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</si>
  <si>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</si>
  <si>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</si>
  <si>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</si>
  <si>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</si>
  <si>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</si>
  <si>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</si>
  <si>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</si>
  <si>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</si>
  <si>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</si>
  <si>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</si>
  <si>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</si>
  <si>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</si>
  <si>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</si>
  <si>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</si>
  <si>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</si>
  <si>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</si>
  <si>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</si>
  <si>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</si>
  <si>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</si>
  <si>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</si>
  <si>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</si>
  <si>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</si>
  <si>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</si>
  <si>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</si>
  <si>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</si>
  <si>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</si>
  <si>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</si>
  <si>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</si>
  <si>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</si>
  <si>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</si>
  <si>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</si>
  <si>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</si>
  <si>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</si>
  <si>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</si>
  <si>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</si>
  <si>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</si>
  <si>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</si>
  <si>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</si>
  <si>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</si>
  <si>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</si>
  <si>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</si>
  <si>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</si>
  <si>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</si>
  <si>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</si>
  <si>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</si>
  <si>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</si>
  <si>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</si>
  <si>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</si>
  <si>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</si>
  <si>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</si>
  <si>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</si>
  <si>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</si>
  <si>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</si>
  <si>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</si>
  <si>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</si>
  <si>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</si>
  <si>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</si>
  <si>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</si>
  <si>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</si>
  <si>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</si>
  <si>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</si>
  <si>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</si>
  <si>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</si>
  <si>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</si>
  <si>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</si>
  <si>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</si>
  <si>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</si>
  <si>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</si>
  <si>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</si>
  <si>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</si>
  <si>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</si>
  <si>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</si>
  <si>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</si>
  <si>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</si>
  <si>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</si>
  <si>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</si>
  <si>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</si>
  <si>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</si>
  <si>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</si>
  <si>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</si>
  <si>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</si>
  <si>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</si>
  <si>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</si>
  <si>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</si>
  <si>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</si>
  <si>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</si>
  <si>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</si>
  <si>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</si>
  <si>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</si>
  <si>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</si>
  <si>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</si>
  <si>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</si>
  <si>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</si>
  <si>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</si>
  <si>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</si>
  <si>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</si>
  <si>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</si>
  <si>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</si>
  <si>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</si>
  <si>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</si>
  <si>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</si>
  <si>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</si>
  <si>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</si>
  <si>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</si>
  <si>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</si>
  <si>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</si>
  <si>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</si>
  <si>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</si>
  <si>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</si>
  <si>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</si>
  <si>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</si>
  <si>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</si>
  <si>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</si>
  <si>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</si>
  <si>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</si>
  <si>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</si>
  <si>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</si>
  <si>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</si>
  <si>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</si>
  <si>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</si>
  <si>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</si>
  <si>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</si>
  <si>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</si>
  <si>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</si>
  <si>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</si>
  <si>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</si>
  <si>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</si>
  <si>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</si>
  <si>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</si>
  <si>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</si>
  <si>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</si>
  <si>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</si>
  <si>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</si>
  <si>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</si>
  <si>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</si>
  <si>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</si>
  <si>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</si>
  <si>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</si>
  <si>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</si>
  <si>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</si>
  <si>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</si>
  <si>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</si>
  <si>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</si>
  <si>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</si>
  <si>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</si>
  <si>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</si>
  <si>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</si>
  <si>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</si>
  <si>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</si>
  <si>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</si>
  <si>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</si>
  <si>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</si>
  <si>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</si>
  <si>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</si>
  <si>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</si>
  <si>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</si>
  <si>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</si>
  <si>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</si>
  <si>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</si>
  <si>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</si>
  <si>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</si>
  <si>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</si>
  <si>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</si>
  <si>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</si>
  <si>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</si>
  <si>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</si>
  <si>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</si>
  <si>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</si>
  <si>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</si>
  <si>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</si>
  <si>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</si>
  <si>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</si>
  <si>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</si>
  <si>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</si>
  <si>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</si>
  <si>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</si>
  <si>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</si>
  <si>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</si>
  <si>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</si>
  <si>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</si>
  <si>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</si>
  <si>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</si>
  <si>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</si>
  <si>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</si>
  <si>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</si>
  <si>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</si>
  <si>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</si>
  <si>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</si>
  <si>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</si>
  <si>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</si>
  <si>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</si>
  <si>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</si>
  <si>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</si>
  <si>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</si>
  <si>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</si>
  <si>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</si>
  <si>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</si>
  <si>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</si>
  <si>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</si>
  <si>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</si>
  <si>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</si>
  <si>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</si>
  <si>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</si>
  <si>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</si>
  <si>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</si>
  <si>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</si>
  <si>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</si>
  <si>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</si>
  <si>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</si>
  <si>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</si>
  <si>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</si>
  <si>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</si>
  <si>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</si>
  <si>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</si>
  <si>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</si>
  <si>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</si>
  <si>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</si>
  <si>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</si>
  <si>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</si>
  <si>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</si>
  <si>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</si>
  <si>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</si>
  <si>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</si>
  <si>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</si>
  <si>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</si>
  <si>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</si>
  <si>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</si>
  <si>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</si>
  <si>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</si>
  <si>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</si>
  <si>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</si>
  <si>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</si>
  <si>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</si>
  <si>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</si>
  <si>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</si>
  <si>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</si>
  <si>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</si>
  <si>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</si>
  <si>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</si>
  <si>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</si>
  <si>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</si>
  <si>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</si>
  <si>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</si>
  <si>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</si>
  <si>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</si>
  <si>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</si>
  <si>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</si>
  <si>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</si>
  <si>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</si>
  <si>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</si>
  <si>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</si>
  <si>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</si>
  <si>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</si>
  <si>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</si>
  <si>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</si>
  <si>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</si>
  <si>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</si>
  <si>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</si>
  <si>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</si>
  <si>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</si>
  <si>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</si>
  <si>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</si>
  <si>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</si>
  <si>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</si>
  <si>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</si>
  <si>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</si>
  <si>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</si>
  <si>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</si>
  <si>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</si>
  <si>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</si>
  <si>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</si>
  <si>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</si>
  <si>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</si>
  <si>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</si>
  <si>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</si>
  <si>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</si>
  <si>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</si>
  <si>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</si>
  <si>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</si>
  <si>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</si>
  <si>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</si>
  <si>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</si>
  <si>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</si>
  <si>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</si>
  <si>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</si>
  <si>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</si>
  <si>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</si>
  <si>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</si>
  <si>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</si>
  <si>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</si>
  <si>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</si>
  <si>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</si>
  <si>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</si>
  <si>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</si>
  <si>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</si>
  <si>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</si>
  <si>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</si>
  <si>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</si>
  <si>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</si>
  <si>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</si>
  <si>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</si>
  <si>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</si>
  <si>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</si>
  <si>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</si>
  <si>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</si>
  <si>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</si>
  <si>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</si>
  <si>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</si>
  <si>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</si>
  <si>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</si>
  <si>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</si>
  <si>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</si>
  <si>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</si>
  <si>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</si>
  <si>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</si>
  <si>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</si>
  <si>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</si>
  <si>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</si>
  <si>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</si>
  <si>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</si>
  <si>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</si>
  <si>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</si>
  <si>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</si>
  <si>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</si>
  <si>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</si>
  <si>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</si>
  <si>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</si>
  <si>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</si>
  <si>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</si>
  <si>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</si>
  <si>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</si>
  <si>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</si>
  <si>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</si>
  <si>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</si>
  <si>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</si>
  <si>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</si>
  <si>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</si>
  <si>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</si>
  <si>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</si>
  <si>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</si>
  <si>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</si>
  <si>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</si>
  <si>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</si>
  <si>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</si>
  <si>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</si>
  <si>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</si>
  <si>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</si>
  <si>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</si>
  <si>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</si>
  <si>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</si>
  <si>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</si>
  <si>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</si>
  <si>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</si>
  <si>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</si>
  <si>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</si>
  <si>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</si>
  <si>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</si>
  <si>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</si>
  <si>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</si>
  <si>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</si>
  <si>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</si>
  <si>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</si>
  <si>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</si>
  <si>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</si>
  <si>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</si>
  <si>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</si>
  <si>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</si>
  <si>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</si>
  <si>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</si>
  <si>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</si>
  <si>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</si>
  <si>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</si>
  <si>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</si>
  <si>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</si>
  <si>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</si>
  <si>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</si>
  <si>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</si>
  <si>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</si>
  <si>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</si>
  <si>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</si>
  <si>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</si>
  <si>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</si>
  <si>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</si>
  <si>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</si>
  <si>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</si>
  <si>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</si>
  <si>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</si>
  <si>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</si>
  <si>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</si>
  <si>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</si>
  <si>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</si>
  <si>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</si>
  <si>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</si>
  <si>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</si>
  <si>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</si>
  <si>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</si>
  <si>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</si>
  <si>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</si>
  <si>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</si>
  <si>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</si>
  <si>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</si>
  <si>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</si>
  <si>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</si>
  <si>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</si>
  <si>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</si>
  <si>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</si>
  <si>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</si>
  <si>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</si>
  <si>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</si>
  <si>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</si>
  <si>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</si>
  <si>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</si>
  <si>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</si>
  <si>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</si>
  <si>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</si>
  <si>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</si>
  <si>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</si>
  <si>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</si>
  <si>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</si>
  <si>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</si>
  <si>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</si>
  <si>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</si>
  <si>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</si>
  <si>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</si>
  <si>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</si>
  <si>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</si>
  <si>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</si>
  <si>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</si>
  <si>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</si>
  <si>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</si>
  <si>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</si>
  <si>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</si>
  <si>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</si>
  <si>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</si>
  <si>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</si>
  <si>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</si>
  <si>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</si>
  <si>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</si>
  <si>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</si>
  <si>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</si>
  <si>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</si>
  <si>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</si>
  <si>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</si>
  <si>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</si>
  <si>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</si>
  <si>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</si>
  <si>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</si>
  <si>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</si>
  <si>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</si>
  <si>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</si>
  <si>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</si>
  <si>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</si>
  <si>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</si>
  <si>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</si>
  <si>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</si>
  <si>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</si>
  <si>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</si>
  <si>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</si>
  <si>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</si>
  <si>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</si>
  <si>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</si>
  <si>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</si>
  <si>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</si>
  <si>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</si>
  <si>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</si>
  <si>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</si>
  <si>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</si>
  <si>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</si>
  <si>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</si>
  <si>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</si>
  <si>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</si>
  <si>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</si>
  <si>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</si>
  <si>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</si>
  <si>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</si>
  <si>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</si>
  <si>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</si>
  <si>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</si>
  <si>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</si>
  <si>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</si>
  <si>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</si>
  <si>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</si>
  <si>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</si>
  <si>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</si>
  <si>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</si>
  <si>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</si>
  <si>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</si>
  <si>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</si>
  <si>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</si>
  <si>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</si>
  <si>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</si>
  <si>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</si>
  <si>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</si>
  <si>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</si>
  <si>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</si>
  <si>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</si>
  <si>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</si>
  <si>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</si>
  <si>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</si>
  <si>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</si>
  <si>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</si>
  <si>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</si>
  <si>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</si>
  <si>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</si>
  <si>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</si>
  <si>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</si>
  <si>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</si>
  <si>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</si>
  <si>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</si>
  <si>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</si>
  <si>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</si>
  <si>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</si>
  <si>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</si>
  <si>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</si>
  <si>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</si>
  <si>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</si>
  <si>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</si>
  <si>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</si>
  <si>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</si>
  <si>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</si>
  <si>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</si>
  <si>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</si>
  <si>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</si>
  <si>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</si>
  <si>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</si>
  <si>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</si>
  <si>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</si>
  <si>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</si>
  <si>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</si>
  <si>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</si>
  <si>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</si>
  <si>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</si>
  <si>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</si>
  <si>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</si>
  <si>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</si>
  <si>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</si>
  <si>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</si>
  <si>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</si>
  <si>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</si>
  <si>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</si>
  <si>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</si>
  <si>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</si>
  <si>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</si>
  <si>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</si>
  <si>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</si>
  <si>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</si>
  <si>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</si>
  <si>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</si>
  <si>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</si>
  <si>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</si>
  <si>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</si>
  <si>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</si>
  <si>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</si>
  <si>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</si>
  <si>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</si>
  <si>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</si>
  <si>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</si>
  <si>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</si>
  <si>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</si>
  <si>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</si>
  <si>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</si>
  <si>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</si>
  <si>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</si>
  <si>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</si>
  <si>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</si>
  <si>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</si>
  <si>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</si>
  <si>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</si>
  <si>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</si>
  <si>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</si>
  <si>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</si>
  <si>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</si>
  <si>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</si>
  <si>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</si>
  <si>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</si>
  <si>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</si>
  <si>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</si>
  <si>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</si>
  <si>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</si>
  <si>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</si>
  <si>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</si>
  <si>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</si>
  <si>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</si>
  <si>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</si>
  <si>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</si>
  <si>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</si>
  <si>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</si>
  <si>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</si>
  <si>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</si>
  <si>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</si>
  <si>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</si>
  <si>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</si>
  <si>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</si>
  <si>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</si>
  <si>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</si>
  <si>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</si>
  <si>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</si>
  <si>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</si>
  <si>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</si>
  <si>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</si>
  <si>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</si>
  <si>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</si>
  <si>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</si>
  <si>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</si>
  <si>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</si>
  <si>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</si>
  <si>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</si>
  <si>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</si>
  <si>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</si>
  <si>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</si>
  <si>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</si>
  <si>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</si>
  <si>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</si>
  <si>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</si>
  <si>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</si>
  <si>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</si>
  <si>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</si>
  <si>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</si>
  <si>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</si>
  <si>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</si>
  <si>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</si>
  <si>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</si>
  <si>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</si>
  <si>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</si>
  <si>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</si>
  <si>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</si>
  <si>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</si>
  <si>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</si>
  <si>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</si>
  <si>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</si>
  <si>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</si>
  <si>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</si>
  <si>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</si>
  <si>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</si>
  <si>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</si>
  <si>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</si>
  <si>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</si>
  <si>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</si>
  <si>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</si>
  <si>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</si>
  <si>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</si>
  <si>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</si>
  <si>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</si>
  <si>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</si>
  <si>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</si>
  <si>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</si>
  <si>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</si>
  <si>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</si>
  <si>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</si>
  <si>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</si>
  <si>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</si>
  <si>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</si>
  <si>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</si>
  <si>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</si>
  <si>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</si>
  <si>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</si>
  <si>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</si>
  <si>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</si>
  <si>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</si>
  <si>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</si>
  <si>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</si>
  <si>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</si>
  <si>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</si>
  <si>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</si>
  <si>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</si>
  <si>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</si>
  <si>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</si>
  <si>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</si>
  <si>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</si>
  <si>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</si>
  <si>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</si>
  <si>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</si>
  <si>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</si>
  <si>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</si>
  <si>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</si>
  <si>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</si>
  <si>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</si>
  <si>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</si>
  <si>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</si>
  <si>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</si>
  <si>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</si>
  <si>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</si>
  <si>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</si>
  <si>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</si>
  <si>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</si>
  <si>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</si>
  <si>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</si>
  <si>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</si>
  <si>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</si>
  <si>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</si>
  <si>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</si>
  <si>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</si>
  <si>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</si>
  <si>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</si>
  <si>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</si>
  <si>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</si>
  <si>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</si>
  <si>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</si>
  <si>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</si>
  <si>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</si>
  <si>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</si>
  <si>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</si>
  <si>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</si>
  <si>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</si>
  <si>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</si>
  <si>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</si>
  <si>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</si>
  <si>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</si>
  <si>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</si>
  <si>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</si>
  <si>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</si>
  <si>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</si>
  <si>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</si>
  <si>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</si>
  <si>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</si>
  <si>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</si>
  <si>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</si>
  <si>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</si>
  <si>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</si>
  <si>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</si>
  <si>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</si>
  <si>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</si>
  <si>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</si>
  <si>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</si>
  <si>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</si>
  <si>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</si>
  <si>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</si>
  <si>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</si>
  <si>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</si>
  <si>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</si>
  <si>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</si>
  <si>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</si>
  <si>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</si>
  <si>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</si>
  <si>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</si>
  <si>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</si>
  <si>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</si>
  <si>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</si>
  <si>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</si>
  <si>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</si>
  <si>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</si>
  <si>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</si>
  <si>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</si>
  <si>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</si>
  <si>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</si>
  <si>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</si>
  <si>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</si>
  <si>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</si>
  <si>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</si>
  <si>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</si>
  <si>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</si>
  <si>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</si>
  <si>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</si>
  <si>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</si>
  <si>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</si>
  <si>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</si>
  <si>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</si>
  <si>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</si>
  <si>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</si>
  <si>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</si>
  <si>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</si>
  <si>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</si>
  <si>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</si>
  <si>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</si>
  <si>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</si>
  <si>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</si>
  <si>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</si>
  <si>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</si>
  <si>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</si>
  <si>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</si>
  <si>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</si>
  <si>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</si>
  <si>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</si>
  <si>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</si>
  <si>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</si>
  <si>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</si>
  <si>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</si>
  <si>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</si>
  <si>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</si>
  <si>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</si>
  <si>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</si>
  <si>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</si>
  <si>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</si>
  <si>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</si>
  <si>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</si>
  <si>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</si>
  <si>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</si>
  <si>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</si>
  <si>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</si>
  <si>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</si>
  <si>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</si>
  <si>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</si>
  <si>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</si>
  <si>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</si>
  <si>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</si>
  <si>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</si>
  <si>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</si>
  <si>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</si>
  <si>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</si>
  <si>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</si>
  <si>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</si>
  <si>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</si>
  <si>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</si>
  <si>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</si>
  <si>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</si>
  <si>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</si>
  <si>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</si>
  <si>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</si>
  <si>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</si>
  <si>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</si>
  <si>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</si>
  <si>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</si>
  <si>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</si>
  <si>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</si>
  <si>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</si>
  <si>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</si>
  <si>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</si>
  <si>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</si>
  <si>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</si>
  <si>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</si>
  <si>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</si>
  <si>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</si>
  <si>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</si>
  <si>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</si>
  <si>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</si>
  <si>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</si>
  <si>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</si>
  <si>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</si>
  <si>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</si>
  <si>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</si>
  <si>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</si>
  <si>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</si>
  <si>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</si>
  <si>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</si>
  <si>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</si>
  <si>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</si>
  <si>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</si>
  <si>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</si>
  <si>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</si>
  <si>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</si>
  <si>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</si>
  <si>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</si>
  <si>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</si>
  <si>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</si>
  <si>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</si>
  <si>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</si>
  <si>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</si>
  <si>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</si>
  <si>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</si>
  <si>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</si>
  <si>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</si>
  <si>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</si>
  <si>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</si>
  <si>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</si>
  <si>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</si>
  <si>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</si>
  <si>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</si>
  <si>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</si>
  <si>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</si>
  <si>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</si>
  <si>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</si>
  <si>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</si>
  <si>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</si>
  <si>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</si>
  <si>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</si>
  <si>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</si>
  <si>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</si>
  <si>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</si>
  <si>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</si>
  <si>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</si>
  <si>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</si>
  <si>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</si>
  <si>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</si>
  <si>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</si>
  <si>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</si>
  <si>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</si>
  <si>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</si>
  <si>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</si>
  <si>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</si>
  <si>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</si>
  <si>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</si>
  <si>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</si>
  <si>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</si>
  <si>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</si>
  <si>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</si>
  <si>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</si>
  <si>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</si>
  <si>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</si>
  <si>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</si>
  <si>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</si>
  <si>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</si>
  <si>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</si>
  <si>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</si>
  <si>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</si>
  <si>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</si>
  <si>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</si>
  <si>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</si>
  <si>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</si>
  <si>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</si>
  <si>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</si>
  <si>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</si>
  <si>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</si>
  <si>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</si>
  <si>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</si>
  <si>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</si>
  <si>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</si>
  <si>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</si>
  <si>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</si>
  <si>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</si>
  <si>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</si>
  <si>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</si>
  <si>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</si>
  <si>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</si>
  <si>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</si>
  <si>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</si>
  <si>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</si>
  <si>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</si>
  <si>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</si>
  <si>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</si>
  <si>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</si>
  <si>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</si>
  <si>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</si>
  <si>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</si>
  <si>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</si>
  <si>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</si>
  <si>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</si>
  <si>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</si>
  <si>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</si>
  <si>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</si>
  <si>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</si>
  <si>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</si>
  <si>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</si>
  <si>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</si>
  <si>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</si>
  <si>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</si>
  <si>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</si>
  <si>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</si>
  <si>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</si>
  <si>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</si>
  <si>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</si>
  <si>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</si>
  <si>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</si>
  <si>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</si>
  <si>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</si>
  <si>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</si>
  <si>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</si>
  <si>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</si>
  <si>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</si>
  <si>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</si>
  <si>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</si>
  <si>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</si>
  <si>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</si>
  <si>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</si>
  <si>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</si>
  <si>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</si>
  <si>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</si>
  <si>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</si>
  <si>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</si>
  <si>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</si>
  <si>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</si>
  <si>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</si>
  <si>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</si>
  <si>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</si>
  <si>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</si>
  <si>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</si>
  <si>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</si>
  <si>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</si>
  <si>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</si>
  <si>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</si>
  <si>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</si>
  <si>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</si>
  <si>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</si>
  <si>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</si>
  <si>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</si>
  <si>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</si>
  <si>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</si>
  <si>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</si>
  <si>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</si>
  <si>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</si>
  <si>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</si>
  <si>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</si>
  <si>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</si>
  <si>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</si>
  <si>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</si>
  <si>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</si>
  <si>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</si>
  <si>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</si>
  <si>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</si>
  <si>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</si>
  <si>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</si>
  <si>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</si>
  <si>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</si>
  <si>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</si>
  <si>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</si>
  <si>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</si>
  <si>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</si>
  <si>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</si>
  <si>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</si>
  <si>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</si>
  <si>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</si>
  <si>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</si>
  <si>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</si>
  <si>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</si>
  <si>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</si>
  <si>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</si>
  <si>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</si>
  <si>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</si>
  <si>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</si>
  <si>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</si>
  <si>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</si>
  <si>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</si>
  <si>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</si>
  <si>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</si>
  <si>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</si>
  <si>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</si>
  <si>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</si>
  <si>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</si>
  <si>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</si>
  <si>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</si>
  <si>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</si>
  <si>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</si>
  <si>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</si>
  <si>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</si>
  <si>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</si>
  <si>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</si>
  <si>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</si>
  <si>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</si>
  <si>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</si>
  <si>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</si>
  <si>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</si>
  <si>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</si>
  <si>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</si>
  <si>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</si>
  <si>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</si>
  <si>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</si>
  <si>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</si>
  <si>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</si>
  <si>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</si>
  <si>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</si>
  <si>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</si>
  <si>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</si>
  <si>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</si>
  <si>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</si>
  <si>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</si>
  <si>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</si>
  <si>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</si>
  <si>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</si>
  <si>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</si>
  <si>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</si>
  <si>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</si>
  <si>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</si>
  <si>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</si>
  <si>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</si>
  <si>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</si>
  <si>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</si>
  <si>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</si>
  <si>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</si>
  <si>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</si>
  <si>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</si>
  <si>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</si>
  <si>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</si>
  <si>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</si>
  <si>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</si>
  <si>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</si>
  <si>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</si>
  <si>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</si>
  <si>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</si>
  <si>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</si>
  <si>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</si>
  <si>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</si>
  <si>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</si>
  <si>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</si>
  <si>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</si>
  <si>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</si>
  <si>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</si>
  <si>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</si>
  <si>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</si>
  <si>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</si>
  <si>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</si>
  <si>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</si>
  <si>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</si>
  <si>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</si>
  <si>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</si>
  <si>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</si>
  <si>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</si>
  <si>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</si>
  <si>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</si>
  <si>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</si>
  <si>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</si>
  <si>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</si>
  <si>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</si>
  <si>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</si>
  <si>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</si>
  <si>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</si>
  <si>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</si>
  <si>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</si>
  <si>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</si>
  <si>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</si>
  <si>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</si>
  <si>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</si>
  <si>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</si>
  <si>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</si>
  <si>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</si>
  <si>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</si>
  <si>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</si>
  <si>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</si>
  <si>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</si>
  <si>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</si>
  <si>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</si>
  <si>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</si>
  <si>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</si>
  <si>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</si>
  <si>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</si>
  <si>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</si>
  <si>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</si>
  <si>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</si>
  <si>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</si>
  <si>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</si>
  <si>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</si>
  <si>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</si>
  <si>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</si>
  <si>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</si>
  <si>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</si>
  <si>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</si>
  <si>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</si>
  <si>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</si>
  <si>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</si>
  <si>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</si>
  <si>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</si>
  <si>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</si>
  <si>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</si>
  <si>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</si>
  <si>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</si>
  <si>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</si>
  <si>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</si>
  <si>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</si>
  <si>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</si>
  <si>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</si>
  <si>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</si>
  <si>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</si>
  <si>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</si>
  <si>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</si>
  <si>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</si>
  <si>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</si>
  <si>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</si>
  <si>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</si>
  <si>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</si>
  <si>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</si>
  <si>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</si>
  <si>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</si>
  <si>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</si>
  <si>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</si>
  <si>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</si>
  <si>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</si>
  <si>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</si>
  <si>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</si>
  <si>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</si>
  <si>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</si>
  <si>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</si>
  <si>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</si>
  <si>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</si>
  <si>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</si>
  <si>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</si>
  <si>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</si>
  <si>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</si>
  <si>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</si>
  <si>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</si>
  <si>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</si>
  <si>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</si>
  <si>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</si>
  <si>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</si>
  <si>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</si>
  <si>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</si>
  <si>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</si>
  <si>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</si>
  <si>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</si>
  <si>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</si>
  <si>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</si>
  <si>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</si>
  <si>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</si>
  <si>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</si>
  <si>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</si>
  <si>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</si>
  <si>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</si>
  <si>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</si>
  <si>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</si>
  <si>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</si>
  <si>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</si>
  <si>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</si>
  <si>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</si>
  <si>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</si>
  <si>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</si>
  <si>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</si>
  <si>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</si>
  <si>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</si>
  <si>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</si>
  <si>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</si>
  <si>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</si>
  <si>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</si>
  <si>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</si>
  <si>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</si>
  <si>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</si>
  <si>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</si>
  <si>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</si>
  <si>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</si>
  <si>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</si>
  <si>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</si>
  <si>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</si>
  <si>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</si>
  <si>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</si>
  <si>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</si>
  <si>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</si>
  <si>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</si>
  <si>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</si>
  <si>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</si>
  <si>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</si>
  <si>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</si>
  <si>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</si>
  <si>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</si>
  <si>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</si>
  <si>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</si>
  <si>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</si>
  <si>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</si>
  <si>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</si>
  <si>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</si>
  <si>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</si>
  <si>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</si>
  <si>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</si>
  <si>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</si>
  <si>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</si>
  <si>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</si>
  <si>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</si>
  <si>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</si>
  <si>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</si>
  <si>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</si>
  <si>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</si>
  <si>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</si>
  <si>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</si>
  <si>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</si>
  <si>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</si>
  <si>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</si>
  <si>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</si>
  <si>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</si>
  <si>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</si>
  <si>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</si>
  <si>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</si>
  <si>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</si>
  <si>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</si>
  <si>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</si>
  <si>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</si>
  <si>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</si>
  <si>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</si>
  <si>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</si>
  <si>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</si>
  <si>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</si>
  <si>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</si>
  <si>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</si>
  <si>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</si>
  <si>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</si>
  <si>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</si>
  <si>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</si>
  <si>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</si>
  <si>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</si>
  <si>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</si>
  <si>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</si>
  <si>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</si>
  <si>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</si>
  <si>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</si>
  <si>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</si>
  <si>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</si>
  <si>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</si>
  <si>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</si>
  <si>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</si>
  <si>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</si>
  <si>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</si>
  <si>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</si>
  <si>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</si>
  <si>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</si>
  <si>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</si>
  <si>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</si>
  <si>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</si>
  <si>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</si>
  <si>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</si>
  <si>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</si>
  <si>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</si>
  <si>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</si>
  <si>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</si>
  <si>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</si>
  <si>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</si>
  <si>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</si>
  <si>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</si>
  <si>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</si>
  <si>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</si>
  <si>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</si>
  <si>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</si>
  <si>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</si>
  <si>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</si>
  <si>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</si>
  <si>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</si>
  <si>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</si>
  <si>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</si>
  <si>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</si>
  <si>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</si>
  <si>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</si>
  <si>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</si>
  <si>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</si>
  <si>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</si>
  <si>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</si>
  <si>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</si>
  <si>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</si>
  <si>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</si>
  <si>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</si>
  <si>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</si>
  <si>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</si>
  <si>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</si>
  <si>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</si>
  <si>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</si>
  <si>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</si>
  <si>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</si>
  <si>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</si>
  <si>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</si>
  <si>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</si>
  <si>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</si>
  <si>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</si>
  <si>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</si>
  <si>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</si>
  <si>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</si>
  <si>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</si>
  <si>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</si>
  <si>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</si>
  <si>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</si>
  <si>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</si>
  <si>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</si>
  <si>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</si>
  <si>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</si>
  <si>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</si>
  <si>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</si>
  <si>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</si>
  <si>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</si>
  <si>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</si>
  <si>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</si>
  <si>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</si>
  <si>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</si>
  <si>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</si>
  <si>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</si>
  <si>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</si>
  <si>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</si>
  <si>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</si>
  <si>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</si>
  <si>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</si>
  <si>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</si>
  <si>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</si>
  <si>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</si>
  <si>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</si>
  <si>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</si>
  <si>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</si>
  <si>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</si>
  <si>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</si>
  <si>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</si>
  <si>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</si>
  <si>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</si>
  <si>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</si>
  <si>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</si>
  <si>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</si>
  <si>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</si>
  <si>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</si>
  <si>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</si>
  <si>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</si>
  <si>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</si>
  <si>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</si>
  <si>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</si>
  <si>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</si>
  <si>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</si>
  <si>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</si>
  <si>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</si>
  <si>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</si>
  <si>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</si>
  <si>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</si>
  <si>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</si>
  <si>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</si>
  <si>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</si>
  <si>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</si>
  <si>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</si>
  <si>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</si>
  <si>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</si>
  <si>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</si>
  <si>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</si>
  <si>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</si>
  <si>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</si>
  <si>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</si>
  <si>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</si>
  <si>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</si>
  <si>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</si>
  <si>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</si>
  <si>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</si>
  <si>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</si>
  <si>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</si>
  <si>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</si>
  <si>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</si>
  <si>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</si>
  <si>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</si>
  <si>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</si>
  <si>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</si>
  <si>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</si>
  <si>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</si>
  <si>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</si>
  <si>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</si>
  <si>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</si>
  <si>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</si>
  <si>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</si>
  <si>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</si>
  <si>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</si>
  <si>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</si>
  <si>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</si>
  <si>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</si>
  <si>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</si>
  <si>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</si>
  <si>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</si>
  <si>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</si>
  <si>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</si>
  <si>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</si>
  <si>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</si>
  <si>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</si>
  <si>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</si>
  <si>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</si>
  <si>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</si>
  <si>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</si>
  <si>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</si>
  <si>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</si>
  <si>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</si>
  <si>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</si>
  <si>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</si>
  <si>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</si>
  <si>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</si>
  <si>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</si>
  <si>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</si>
  <si>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</si>
  <si>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</si>
  <si>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</si>
  <si>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</si>
  <si>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</si>
  <si>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</si>
  <si>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</si>
  <si>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</si>
  <si>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</si>
  <si>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</si>
  <si>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</si>
  <si>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</si>
  <si>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</si>
  <si>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</si>
  <si>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</si>
  <si>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</si>
  <si>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</si>
  <si>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</si>
  <si>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</si>
  <si>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</si>
  <si>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</si>
  <si>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</si>
  <si>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</si>
  <si>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</si>
  <si>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</si>
  <si>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</si>
  <si>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</si>
  <si>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</si>
  <si>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</si>
  <si>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</si>
  <si>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</si>
  <si>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</si>
  <si>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</si>
  <si>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</si>
  <si>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</si>
  <si>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</si>
  <si>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</si>
  <si>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</si>
  <si>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</si>
  <si>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</si>
  <si>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</si>
  <si>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</si>
  <si>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</si>
  <si>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</si>
  <si>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</si>
  <si>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</si>
  <si>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</si>
  <si>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</si>
  <si>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</si>
  <si>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</si>
  <si>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</si>
  <si>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</si>
  <si>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</si>
  <si>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</si>
  <si>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</si>
  <si>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</si>
  <si>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</si>
  <si>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</si>
  <si>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</si>
  <si>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</si>
  <si>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</si>
  <si>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</si>
  <si>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</si>
  <si>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</si>
  <si>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</si>
  <si>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</si>
  <si>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</si>
  <si>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</si>
  <si>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</si>
  <si>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</si>
  <si>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</si>
  <si>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</si>
  <si>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</si>
  <si>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</si>
  <si>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</si>
  <si>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</si>
  <si>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</si>
  <si>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</si>
  <si>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</si>
  <si>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</si>
  <si>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</si>
  <si>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</si>
  <si>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</si>
  <si>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</si>
  <si>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</si>
  <si>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</si>
  <si>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</si>
  <si>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</si>
  <si>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</si>
  <si>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</si>
  <si>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</si>
  <si>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</si>
  <si>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</si>
  <si>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</si>
  <si>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</si>
  <si>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</si>
  <si>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</si>
  <si>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</si>
  <si>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</si>
  <si>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</si>
  <si>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</si>
  <si>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</si>
  <si>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</si>
  <si>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</si>
  <si>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</si>
  <si>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</si>
  <si>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</si>
  <si>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</si>
  <si>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</si>
  <si>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</si>
  <si>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</si>
  <si>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</si>
  <si>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</si>
  <si>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</si>
  <si>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</si>
  <si>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</si>
  <si>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</si>
  <si>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</si>
  <si>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</si>
  <si>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</si>
  <si>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</si>
  <si>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</si>
  <si>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</si>
  <si>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</si>
  <si>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</si>
  <si>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</si>
  <si>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</si>
  <si>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</si>
  <si>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</si>
  <si>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</si>
  <si>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</si>
  <si>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</si>
  <si>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</si>
  <si>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</si>
  <si>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</si>
  <si>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</si>
  <si>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</si>
  <si>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</si>
  <si>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</si>
  <si>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</si>
  <si>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</si>
  <si>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</si>
  <si>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</si>
  <si>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</si>
  <si>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</si>
  <si>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</si>
  <si>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</si>
  <si>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</si>
  <si>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</si>
  <si>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</si>
  <si>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</si>
  <si>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</si>
  <si>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</si>
  <si>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</si>
  <si>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</si>
  <si>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</si>
  <si>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</si>
  <si>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</si>
  <si>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</si>
  <si>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</si>
  <si>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</si>
  <si>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</si>
  <si>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</si>
  <si>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</si>
  <si>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</si>
  <si>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</si>
  <si>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</si>
  <si>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</si>
  <si>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</si>
  <si>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</si>
  <si>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</si>
  <si>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</si>
  <si>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</si>
  <si>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</si>
  <si>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</si>
  <si>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</si>
  <si>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</si>
  <si>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</si>
  <si>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</si>
  <si>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</si>
  <si>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</si>
  <si>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</si>
  <si>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</si>
  <si>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</si>
  <si>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</si>
  <si>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</si>
  <si>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</si>
  <si>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</si>
  <si>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</si>
  <si>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</si>
  <si>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</si>
  <si>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</si>
  <si>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</si>
  <si>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</si>
  <si>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</si>
  <si>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</si>
  <si>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</si>
  <si>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</si>
  <si>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</si>
  <si>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</si>
  <si>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</si>
  <si>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</si>
  <si>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</si>
  <si>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</si>
  <si>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</si>
  <si>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</si>
  <si>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</si>
  <si>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</si>
  <si>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</si>
  <si>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</si>
  <si>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</si>
  <si>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</si>
  <si>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</si>
  <si>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</si>
  <si>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</si>
  <si>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</si>
  <si>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</si>
  <si>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</si>
  <si>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</si>
  <si>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</si>
  <si>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</si>
  <si>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</si>
  <si>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</si>
  <si>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</si>
  <si>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</si>
  <si>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</si>
  <si>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</si>
  <si>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</si>
  <si>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</si>
  <si>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</si>
  <si>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</si>
  <si>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</si>
  <si>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</si>
  <si>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</si>
  <si>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</si>
  <si>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</si>
  <si>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</si>
  <si>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</si>
  <si>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</si>
  <si>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</si>
  <si>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</si>
  <si>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</si>
  <si>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</si>
  <si>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</si>
  <si>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</si>
  <si>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</si>
  <si>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</si>
  <si>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</si>
  <si>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</si>
  <si>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</si>
  <si>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</si>
  <si>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</si>
  <si>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</si>
  <si>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</si>
  <si>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</si>
  <si>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</si>
  <si>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</si>
  <si>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</si>
  <si>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</si>
  <si>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</si>
  <si>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</si>
  <si>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</si>
  <si>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</si>
  <si>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</si>
  <si>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</si>
  <si>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</si>
  <si>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</si>
  <si>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</si>
  <si>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</si>
  <si>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</si>
  <si>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</si>
  <si>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</si>
  <si>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</si>
  <si>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</si>
  <si>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</si>
  <si>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</si>
  <si>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</si>
  <si>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</si>
  <si>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</si>
  <si>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</si>
  <si>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</si>
  <si>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</si>
  <si>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</si>
  <si>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</si>
  <si>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</si>
  <si>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</si>
  <si>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</si>
  <si>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</si>
  <si>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</si>
  <si>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</si>
  <si>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</si>
  <si>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</si>
  <si>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</si>
  <si>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</si>
  <si>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</si>
  <si>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</si>
  <si>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</si>
  <si>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</si>
  <si>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</si>
  <si>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</si>
  <si>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</si>
  <si>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</si>
  <si>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</si>
  <si>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</si>
  <si>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</si>
  <si>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</si>
  <si>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</si>
  <si>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</si>
  <si>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</si>
  <si>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</si>
  <si>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</si>
  <si>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</si>
  <si>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</si>
  <si>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</si>
  <si>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</si>
  <si>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</si>
  <si>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</si>
  <si>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</si>
  <si>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</si>
  <si>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</si>
  <si>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</si>
  <si>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</si>
  <si>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</si>
  <si>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</si>
  <si>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</si>
  <si>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</si>
  <si>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</si>
  <si>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</si>
  <si>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</si>
  <si>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</si>
  <si>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</si>
  <si>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</si>
  <si>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</si>
  <si>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</si>
  <si>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</si>
  <si>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</si>
  <si>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</si>
  <si>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</si>
  <si>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</si>
  <si>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</si>
  <si>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</si>
  <si>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</si>
  <si>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</si>
  <si>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</si>
  <si>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</si>
  <si>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</si>
  <si>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</si>
  <si>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</si>
  <si>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</si>
  <si>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</si>
  <si>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</si>
  <si>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</si>
  <si>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</si>
  <si>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</si>
  <si>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</si>
  <si>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</si>
  <si>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</si>
  <si>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</si>
  <si>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</si>
  <si>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</si>
  <si>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</si>
  <si>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</si>
  <si>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</si>
  <si>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</si>
  <si>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</si>
  <si>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</si>
  <si>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</si>
  <si>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</si>
  <si>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</si>
  <si>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</si>
  <si>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</si>
  <si>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</si>
  <si>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</si>
  <si>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</si>
  <si>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</si>
  <si>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</si>
  <si>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</si>
  <si>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</si>
  <si>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</si>
  <si>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</si>
  <si>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</si>
  <si>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</si>
  <si>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</si>
  <si>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</si>
  <si>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</si>
  <si>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</si>
  <si>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</si>
  <si>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</si>
  <si>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</si>
  <si>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</si>
  <si>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</si>
  <si>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</si>
  <si>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</si>
  <si>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</si>
  <si>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</si>
  <si>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</si>
  <si>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</si>
  <si>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</si>
  <si>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</si>
  <si>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</si>
  <si>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</si>
  <si>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</si>
  <si>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</si>
  <si>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</si>
  <si>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</si>
  <si>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</si>
  <si>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</si>
  <si>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</si>
  <si>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</si>
  <si>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</si>
  <si>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</si>
  <si>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</si>
  <si>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</si>
  <si>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</si>
  <si>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</si>
  <si>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</si>
  <si>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</si>
  <si>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</si>
  <si>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</si>
  <si>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</si>
  <si>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</si>
  <si>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</si>
  <si>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</si>
  <si>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</si>
  <si>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</si>
  <si>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</si>
  <si>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</si>
  <si>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</si>
  <si>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</si>
  <si>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</si>
  <si>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</si>
  <si>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</si>
  <si>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</si>
  <si>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</si>
  <si>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</si>
  <si>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</si>
  <si>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</si>
  <si>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</si>
  <si>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</si>
  <si>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</si>
  <si>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</si>
  <si>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</si>
  <si>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</si>
  <si>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</si>
  <si>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</si>
  <si>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</si>
  <si>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</si>
  <si>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</si>
  <si>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</si>
  <si>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</si>
  <si>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</si>
  <si>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</si>
  <si>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</si>
  <si>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</si>
  <si>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</si>
  <si>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</si>
  <si>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</si>
  <si>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</si>
  <si>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</si>
  <si>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</si>
  <si>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</si>
  <si>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</si>
  <si>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</si>
  <si>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</si>
  <si>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</si>
  <si>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</si>
  <si>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</si>
  <si>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</si>
  <si>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</si>
  <si>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</si>
  <si>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</si>
  <si>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</si>
  <si>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</si>
  <si>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</si>
  <si>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</si>
  <si>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</si>
  <si>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</si>
  <si>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</si>
  <si>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</si>
  <si>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</si>
  <si>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</si>
  <si>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</si>
  <si>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</si>
  <si>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</si>
  <si>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</si>
  <si>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</si>
  <si>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</si>
  <si>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</si>
  <si>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</si>
  <si>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</si>
  <si>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</si>
  <si>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</si>
  <si>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</si>
  <si>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</si>
  <si>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</si>
  <si>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</si>
  <si>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</si>
  <si>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</si>
  <si>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</si>
  <si>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</si>
  <si>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</si>
  <si>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</si>
  <si>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</si>
  <si>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</si>
  <si>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</si>
  <si>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</si>
  <si>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</si>
  <si>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</si>
  <si>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</si>
  <si>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</si>
  <si>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</si>
  <si>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</si>
  <si>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</si>
  <si>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</si>
  <si>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</si>
  <si>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</si>
  <si>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</si>
  <si>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</si>
  <si>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</si>
  <si>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</si>
  <si>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</si>
  <si>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</si>
  <si>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</si>
  <si>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</si>
  <si>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</si>
  <si>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</si>
  <si>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</si>
  <si>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</si>
  <si>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</si>
  <si>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</si>
  <si>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</si>
  <si>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</si>
  <si>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</si>
  <si>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</si>
  <si>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</si>
  <si>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</si>
  <si>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</si>
  <si>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</si>
  <si>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</si>
  <si>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</si>
  <si>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</si>
  <si>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</si>
  <si>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</si>
  <si>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</si>
  <si>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</si>
  <si>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</si>
  <si>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</si>
  <si>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</si>
  <si>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</si>
  <si>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</si>
  <si>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</si>
  <si>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</si>
  <si>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</si>
  <si>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</si>
  <si>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</si>
  <si>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</si>
  <si>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</si>
  <si>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</si>
  <si>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</si>
  <si>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</si>
  <si>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</si>
  <si>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</si>
  <si>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</si>
  <si>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</si>
  <si>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</si>
  <si>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</si>
  <si>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</si>
  <si>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</si>
  <si>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</si>
  <si>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</si>
  <si>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</si>
  <si>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</si>
  <si>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</si>
  <si>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</si>
  <si>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</si>
  <si>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</si>
  <si>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</si>
  <si>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</si>
  <si>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</si>
  <si>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</si>
  <si>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</si>
  <si>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</si>
  <si>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</si>
  <si>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</si>
  <si>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</si>
  <si>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</si>
  <si>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</si>
  <si>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</si>
  <si>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</si>
  <si>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</si>
  <si>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</si>
  <si>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</si>
  <si>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</si>
  <si>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</si>
  <si>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</si>
  <si>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</si>
  <si>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</si>
  <si>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</si>
  <si>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</si>
  <si>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</si>
  <si>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</si>
  <si>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</si>
  <si>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</si>
  <si>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</si>
  <si>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</si>
  <si>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</si>
  <si>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</si>
  <si>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</si>
  <si>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</si>
  <si>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</si>
  <si>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</si>
  <si>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</si>
  <si>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</si>
  <si>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</si>
  <si>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</si>
  <si>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</si>
  <si>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</si>
  <si>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</si>
  <si>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</si>
  <si>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</si>
  <si>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</si>
  <si>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</si>
  <si>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</si>
  <si>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</si>
  <si>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</si>
  <si>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</si>
  <si>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</si>
  <si>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</si>
  <si>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</si>
  <si>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</si>
  <si>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</si>
  <si>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</si>
  <si>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</si>
  <si>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</si>
  <si>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</si>
  <si>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</si>
  <si>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</si>
  <si>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</si>
  <si>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</si>
  <si>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</si>
  <si>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</si>
  <si>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</si>
  <si>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</si>
  <si>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</si>
  <si>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</si>
  <si>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</si>
  <si>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</si>
  <si>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</si>
  <si>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</si>
  <si>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</si>
  <si>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</si>
  <si>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</si>
  <si>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</si>
  <si>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</si>
  <si>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</si>
  <si>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</si>
  <si>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</si>
  <si>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</si>
  <si>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</si>
  <si>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</si>
  <si>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</si>
  <si>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</si>
  <si>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</si>
  <si>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</si>
  <si>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</si>
  <si>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</si>
  <si>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</si>
  <si>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</si>
  <si>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</si>
  <si>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</si>
  <si>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</si>
  <si>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</si>
  <si>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</si>
  <si>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</si>
  <si>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</si>
  <si>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</si>
  <si>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</si>
  <si>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</si>
  <si>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</si>
  <si>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</si>
  <si>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</si>
  <si>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</si>
  <si>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</si>
  <si>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</si>
  <si>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</si>
  <si>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</si>
  <si>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</si>
  <si>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</si>
  <si>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</si>
  <si>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</si>
  <si>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</si>
  <si>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</si>
  <si>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</si>
  <si>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</si>
  <si>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</si>
  <si>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</si>
  <si>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</si>
  <si>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</si>
  <si>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</si>
  <si>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</si>
  <si>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</si>
  <si>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</si>
  <si>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</si>
  <si>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</si>
  <si>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</si>
  <si>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</si>
  <si>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</si>
  <si>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</si>
  <si>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</si>
  <si>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</si>
  <si>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</si>
  <si>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</si>
  <si>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</si>
  <si>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</si>
  <si>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</si>
  <si>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</si>
  <si>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</si>
  <si>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</si>
  <si>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</si>
  <si>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</si>
  <si>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</si>
  <si>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</si>
  <si>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</si>
  <si>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</si>
  <si>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</si>
  <si>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</si>
  <si>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</si>
  <si>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</si>
  <si>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</si>
  <si>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</si>
  <si>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</si>
  <si>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</si>
  <si>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</si>
  <si>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</si>
  <si>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</si>
  <si>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</si>
  <si>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</si>
  <si>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</si>
  <si>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</si>
  <si>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</si>
  <si>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</si>
  <si>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</si>
  <si>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</si>
  <si>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</si>
  <si>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</si>
  <si>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</si>
  <si>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</si>
  <si>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</si>
  <si>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</si>
  <si>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</si>
  <si>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</si>
  <si>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</si>
  <si>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</si>
  <si>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</si>
  <si>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</si>
  <si>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</si>
  <si>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</si>
  <si>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</si>
  <si>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</si>
  <si>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</si>
  <si>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</si>
  <si>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</si>
  <si>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</si>
  <si>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</si>
  <si>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</si>
  <si>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</si>
  <si>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</si>
  <si>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</si>
  <si>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</si>
  <si>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</si>
  <si>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</si>
  <si>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</si>
  <si>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</si>
  <si>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</si>
  <si>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</si>
  <si>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</si>
  <si>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</si>
  <si>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</si>
  <si>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</si>
  <si>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</si>
  <si>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</si>
  <si>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</si>
  <si>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</si>
  <si>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</si>
  <si>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</si>
  <si>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</si>
  <si>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</si>
  <si>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</si>
  <si>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</si>
  <si>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</si>
  <si>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</si>
  <si>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</si>
  <si>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</si>
  <si>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</si>
  <si>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</si>
  <si>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</si>
  <si>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</si>
  <si>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</si>
  <si>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</si>
  <si>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</si>
  <si>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</si>
  <si>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</si>
  <si>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</si>
  <si>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</si>
  <si>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</si>
  <si>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</si>
  <si>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</si>
  <si>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</si>
  <si>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</si>
  <si>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</si>
  <si>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</si>
  <si>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</si>
  <si>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</si>
  <si>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</si>
  <si>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</si>
  <si>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</si>
  <si>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</si>
  <si>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</si>
  <si>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</si>
  <si>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</si>
  <si>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</si>
  <si>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</si>
  <si>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</si>
  <si>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</si>
  <si>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</si>
  <si>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</si>
  <si>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</si>
  <si>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</si>
  <si>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</si>
  <si>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</si>
  <si>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</si>
  <si>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</si>
  <si>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</si>
  <si>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</si>
  <si>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</si>
  <si>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</si>
  <si>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</si>
  <si>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</si>
  <si>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</si>
  <si>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</si>
  <si>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</si>
  <si>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</si>
  <si>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</si>
  <si>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</si>
  <si>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</si>
  <si>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</si>
  <si>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</si>
  <si>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</si>
  <si>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</si>
  <si>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</si>
  <si>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</si>
  <si>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</si>
  <si>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</si>
  <si>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</si>
  <si>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</si>
  <si>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</si>
  <si>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</si>
  <si>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</si>
  <si>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</si>
  <si>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</si>
  <si>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</si>
  <si>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</si>
  <si>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</si>
  <si>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</si>
  <si>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</si>
  <si>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</si>
  <si>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</si>
  <si>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</si>
  <si>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</si>
  <si>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</si>
  <si>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</si>
  <si>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</si>
  <si>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</si>
  <si>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</si>
  <si>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</si>
  <si>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</si>
  <si>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</si>
  <si>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</si>
  <si>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</si>
  <si>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</si>
  <si>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</si>
  <si>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</si>
  <si>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</si>
  <si>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</si>
  <si>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</si>
  <si>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</si>
  <si>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</si>
  <si>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</si>
  <si>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</si>
  <si>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</si>
  <si>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</si>
  <si>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</si>
  <si>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</si>
  <si>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</si>
  <si>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</si>
  <si>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</si>
  <si>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</si>
  <si>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</si>
  <si>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</si>
  <si>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</si>
  <si>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</si>
  <si>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</si>
  <si>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</si>
  <si>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</si>
  <si>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</si>
  <si>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</si>
  <si>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</si>
  <si>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</si>
  <si>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</si>
  <si>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</si>
  <si>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</si>
  <si>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</si>
  <si>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</si>
  <si>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</si>
  <si>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</si>
  <si>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</si>
  <si>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</si>
  <si>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</si>
  <si>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</si>
  <si>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</si>
  <si>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</si>
  <si>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</si>
  <si>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</si>
  <si>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</si>
  <si>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</si>
  <si>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</si>
  <si>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</si>
  <si>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</si>
  <si>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</si>
  <si>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</si>
  <si>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</si>
  <si>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</si>
  <si>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</si>
  <si>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</si>
  <si>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</si>
  <si>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</si>
  <si>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</si>
  <si>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</si>
  <si>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</si>
  <si>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</si>
  <si>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</si>
  <si>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</si>
  <si>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</si>
  <si>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</si>
  <si>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</si>
  <si>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</si>
  <si>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</si>
  <si>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</si>
  <si>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</si>
  <si>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</si>
  <si>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</si>
  <si>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</si>
  <si>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</si>
  <si>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</si>
  <si>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</si>
  <si>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</si>
  <si>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</si>
  <si>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</si>
  <si>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</si>
  <si>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</si>
  <si>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</si>
  <si>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</si>
  <si>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</si>
  <si>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</si>
  <si>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</si>
  <si>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</si>
  <si>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</si>
  <si>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</si>
  <si>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</si>
  <si>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</si>
  <si>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</si>
  <si>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</si>
  <si>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</si>
  <si>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</si>
  <si>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</si>
  <si>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</si>
  <si>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</si>
  <si>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</si>
  <si>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</si>
  <si>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</si>
  <si>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</si>
  <si>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</si>
  <si>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</si>
  <si>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</si>
  <si>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</si>
  <si>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</si>
  <si>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</si>
  <si>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</si>
  <si>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</si>
  <si>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</si>
  <si>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</si>
  <si>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</si>
  <si>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</si>
  <si>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</si>
  <si>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</si>
  <si>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</si>
  <si>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</si>
  <si>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</si>
  <si>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</si>
  <si>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</si>
  <si>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</si>
  <si>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</si>
  <si>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</si>
  <si>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</si>
  <si>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</si>
  <si>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</si>
  <si>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</si>
  <si>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</si>
  <si>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</si>
  <si>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</si>
  <si>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</si>
  <si>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</si>
  <si>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</si>
  <si>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</si>
  <si>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</si>
  <si>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</si>
  <si>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</si>
  <si>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</si>
  <si>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</si>
  <si>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</si>
  <si>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</si>
  <si>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</si>
  <si>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</si>
  <si>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</si>
  <si>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</si>
  <si>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</si>
  <si>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</si>
  <si>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</si>
  <si>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</si>
  <si>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</si>
  <si>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</si>
  <si>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</si>
  <si>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</si>
  <si>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</si>
  <si>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</si>
  <si>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</si>
  <si>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</si>
  <si>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</si>
  <si>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</si>
  <si>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</si>
  <si>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</si>
  <si>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</si>
  <si>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</si>
  <si>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</si>
  <si>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</si>
  <si>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</si>
  <si>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</si>
  <si>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</si>
  <si>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</si>
  <si>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</si>
  <si>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</si>
  <si>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</si>
  <si>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</si>
  <si>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</si>
  <si>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</si>
  <si>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</si>
  <si>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</si>
  <si>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</si>
  <si>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</si>
  <si>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</si>
  <si>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</si>
  <si>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</si>
  <si>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</si>
  <si>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</si>
  <si>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</si>
  <si>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</si>
  <si>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</si>
  <si>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</si>
  <si>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</si>
  <si>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</si>
  <si>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</si>
  <si>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</si>
  <si>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</si>
  <si>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</si>
  <si>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</si>
  <si>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</si>
  <si>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</si>
  <si>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</si>
  <si>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</si>
  <si>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</si>
  <si>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</si>
  <si>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</si>
  <si>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</si>
  <si>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</si>
  <si>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</si>
  <si>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</si>
  <si>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</si>
  <si>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</si>
  <si>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</si>
  <si>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</si>
  <si>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</si>
  <si>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</si>
  <si>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</si>
  <si>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</si>
  <si>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</si>
  <si>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</si>
  <si>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</si>
  <si>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</si>
  <si>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</si>
  <si>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</si>
  <si>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</si>
  <si>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</si>
  <si>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</si>
  <si>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</si>
  <si>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</si>
  <si>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</si>
  <si>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</si>
  <si>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</si>
  <si>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</si>
  <si>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</si>
  <si>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</si>
  <si>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</si>
  <si>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</si>
  <si>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</si>
  <si>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</si>
  <si>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</si>
  <si>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</si>
  <si>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</si>
  <si>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</si>
  <si>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</si>
  <si>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</si>
  <si>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</si>
  <si>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</si>
  <si>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</si>
  <si>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</si>
  <si>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</si>
  <si>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</si>
  <si>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</si>
  <si>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</si>
  <si>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</si>
  <si>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</si>
  <si>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</si>
  <si>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</si>
  <si>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</si>
  <si>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</si>
  <si>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</si>
  <si>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</si>
  <si>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</si>
  <si>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</si>
  <si>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</si>
  <si>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</si>
  <si>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</si>
  <si>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</si>
  <si>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</si>
  <si>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</si>
  <si>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</si>
  <si>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</si>
  <si>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</si>
  <si>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</si>
  <si>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</si>
  <si>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</si>
  <si>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</si>
  <si>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</si>
  <si>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</si>
  <si>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</si>
  <si>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</si>
  <si>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</si>
  <si>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</si>
  <si>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</si>
  <si>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</si>
  <si>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</si>
  <si>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</si>
  <si>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</si>
  <si>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</si>
  <si>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</si>
  <si>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</si>
  <si>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</si>
  <si>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</si>
  <si>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</si>
  <si>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</si>
  <si>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</si>
  <si>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</si>
  <si>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</si>
  <si>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</si>
  <si>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</si>
  <si>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</si>
  <si>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</si>
  <si>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</si>
  <si>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</si>
  <si>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</si>
  <si>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</si>
  <si>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</si>
  <si>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</si>
  <si>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</si>
  <si>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</si>
  <si>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</si>
  <si>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</si>
  <si>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</si>
  <si>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</si>
  <si>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</si>
  <si>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</si>
  <si>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</si>
  <si>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</si>
  <si>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</si>
  <si>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</si>
  <si>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</si>
  <si>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</si>
  <si>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</si>
  <si>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</si>
  <si>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</si>
  <si>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</si>
  <si>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</si>
  <si>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</si>
  <si>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</si>
  <si>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</si>
  <si>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</si>
  <si>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</si>
  <si>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</si>
  <si>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</si>
  <si>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</si>
  <si>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</si>
  <si>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</si>
  <si>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</si>
  <si>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</si>
  <si>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</si>
  <si>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</si>
  <si>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</si>
  <si>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</si>
  <si>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</si>
  <si>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</si>
  <si>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</si>
  <si>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</si>
  <si>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</si>
  <si>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</si>
  <si>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</si>
  <si>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</si>
  <si>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</si>
  <si>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</si>
  <si>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</si>
  <si>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</si>
  <si>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</si>
  <si>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</si>
  <si>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</si>
  <si>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</si>
  <si>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</si>
  <si>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</si>
  <si>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</si>
  <si>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</si>
  <si>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</si>
  <si>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</si>
  <si>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</si>
  <si>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</si>
  <si>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</si>
  <si>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</si>
  <si>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</si>
  <si>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</si>
  <si>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</si>
  <si>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</si>
  <si>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</si>
  <si>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</si>
  <si>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</si>
  <si>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</si>
  <si>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</si>
  <si>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</si>
  <si>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</si>
  <si>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</si>
  <si>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</si>
  <si>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</si>
  <si>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</si>
  <si>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</si>
  <si>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</si>
  <si>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</si>
  <si>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</si>
  <si>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</si>
  <si>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</si>
  <si>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</si>
  <si>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</si>
  <si>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</si>
  <si>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</si>
  <si>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</si>
  <si>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</si>
  <si>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</si>
  <si>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</si>
  <si>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</si>
  <si>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</si>
  <si>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</si>
  <si>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</si>
  <si>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</si>
  <si>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</si>
  <si>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</si>
  <si>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</si>
  <si>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</si>
  <si>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</si>
  <si>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</si>
  <si>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</si>
  <si>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</si>
  <si>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</si>
  <si>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</si>
  <si>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</si>
  <si>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</si>
  <si>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</si>
  <si>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</si>
  <si>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</si>
  <si>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</si>
  <si>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</si>
  <si>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</si>
  <si>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</si>
  <si>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</si>
  <si>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</si>
  <si>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</si>
  <si>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</si>
  <si>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</si>
  <si>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</si>
  <si>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</si>
  <si>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</si>
  <si>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</si>
  <si>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</si>
  <si>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</si>
  <si>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</si>
  <si>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</si>
  <si>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</si>
  <si>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</si>
  <si>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</si>
  <si>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</si>
  <si>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</si>
  <si>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</si>
  <si>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</si>
  <si>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</si>
  <si>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</si>
  <si>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</si>
  <si>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</si>
  <si>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</si>
  <si>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</si>
  <si>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</si>
  <si>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</si>
  <si>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</si>
  <si>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</si>
  <si>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</si>
  <si>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</si>
  <si>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</si>
  <si>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</si>
  <si>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</si>
  <si>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</si>
  <si>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</si>
  <si>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</si>
  <si>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</si>
  <si>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</si>
  <si>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</si>
  <si>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</si>
  <si>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</si>
  <si>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</si>
  <si>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</si>
  <si>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</si>
  <si>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</si>
  <si>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</si>
  <si>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</si>
  <si>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</si>
  <si>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</si>
  <si>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</si>
  <si>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</si>
  <si>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</si>
  <si>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</si>
  <si>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</si>
  <si>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</si>
  <si>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</si>
  <si>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</si>
  <si>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</si>
  <si>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</si>
  <si>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</si>
  <si>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</si>
  <si>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</si>
  <si>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</si>
  <si>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</si>
  <si>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</si>
  <si>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</si>
  <si>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</si>
  <si>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</si>
  <si>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</si>
  <si>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</si>
  <si>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</si>
  <si>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</si>
  <si>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</si>
  <si>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</si>
  <si>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</si>
  <si>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</si>
  <si>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</si>
  <si>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</si>
  <si>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</si>
  <si>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</si>
  <si>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</si>
  <si>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</si>
  <si>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</si>
  <si>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</si>
  <si>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</si>
  <si>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</si>
  <si>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</si>
  <si>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</si>
  <si>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</si>
  <si>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</si>
  <si>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</si>
  <si>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</si>
  <si>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</si>
  <si>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</si>
  <si>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</si>
  <si>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</si>
  <si>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</si>
  <si>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</si>
  <si>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</si>
  <si>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</si>
  <si>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</si>
  <si>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</si>
  <si>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</si>
  <si>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</si>
  <si>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</si>
  <si>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</si>
  <si>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</si>
  <si>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</si>
  <si>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</si>
  <si>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</si>
  <si>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</si>
  <si>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</si>
  <si>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</si>
  <si>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</si>
  <si>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</si>
  <si>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</si>
  <si>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</si>
  <si>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</si>
  <si>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</si>
  <si>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</si>
  <si>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</si>
  <si>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</si>
  <si>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</si>
  <si>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</si>
  <si>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</si>
  <si>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</si>
  <si>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</si>
  <si>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</si>
  <si>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</si>
  <si>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</si>
  <si>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</si>
  <si>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</si>
  <si>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</si>
  <si>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</si>
  <si>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</si>
  <si>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</si>
  <si>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</si>
  <si>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</si>
  <si>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</si>
  <si>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</si>
  <si>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</si>
  <si>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</si>
  <si>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</si>
  <si>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</si>
  <si>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</si>
  <si>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</si>
  <si>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</si>
  <si>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</si>
  <si>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</si>
  <si>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</si>
  <si>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</si>
  <si>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</si>
  <si>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</si>
  <si>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</si>
  <si>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</si>
  <si>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</si>
  <si>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</si>
  <si>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</si>
  <si>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</si>
  <si>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</si>
  <si>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</si>
  <si>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</si>
  <si>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</si>
  <si>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</si>
  <si>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</si>
  <si>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</si>
  <si>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</si>
  <si>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</si>
  <si>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</si>
  <si>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</si>
  <si>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</si>
  <si>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</si>
  <si>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</si>
  <si>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</si>
  <si>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</si>
  <si>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</si>
  <si>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</si>
  <si>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</si>
  <si>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</si>
  <si>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</si>
  <si>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</si>
  <si>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</si>
  <si>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</si>
  <si>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</si>
  <si>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</si>
  <si>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</si>
  <si>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</si>
  <si>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</si>
  <si>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</si>
  <si>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</si>
  <si>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</si>
  <si>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</si>
  <si>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</si>
  <si>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</si>
  <si>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</si>
  <si>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</si>
  <si>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</si>
  <si>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</si>
  <si>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</si>
  <si>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</si>
  <si>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</si>
  <si>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</si>
  <si>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</si>
  <si>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</si>
  <si>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</si>
  <si>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</si>
  <si>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</si>
  <si>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</si>
  <si>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</si>
  <si>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</si>
  <si>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</si>
  <si>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</si>
  <si>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</si>
  <si>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</si>
  <si>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</si>
  <si>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</si>
  <si>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</si>
  <si>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</si>
  <si>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</si>
  <si>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</si>
  <si>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</si>
  <si>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</si>
  <si>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</si>
  <si>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</si>
  <si>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</si>
  <si>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</si>
  <si>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</si>
  <si>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</si>
  <si>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</si>
  <si>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</si>
  <si>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</si>
  <si>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</si>
  <si>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</si>
  <si>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</si>
  <si>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</si>
  <si>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</si>
  <si>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</si>
  <si>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</si>
  <si>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</si>
  <si>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</si>
  <si>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</si>
  <si>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</si>
  <si>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</si>
  <si>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</si>
  <si>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</si>
  <si>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</si>
  <si>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</si>
  <si>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</si>
  <si>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</si>
  <si>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</si>
  <si>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</si>
  <si>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</si>
  <si>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</si>
  <si>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</si>
  <si>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</si>
  <si>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</si>
  <si>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</si>
  <si>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</si>
  <si>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</si>
  <si>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</si>
  <si>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</si>
  <si>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</si>
  <si>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</si>
  <si>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</si>
  <si>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</si>
  <si>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</si>
  <si>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</si>
  <si>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</si>
  <si>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</si>
  <si>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</si>
  <si>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</si>
  <si>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</si>
  <si>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</si>
  <si>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</si>
  <si>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</si>
  <si>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</si>
  <si>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</si>
  <si>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</si>
  <si>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</si>
  <si>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</si>
  <si>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</si>
  <si>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</si>
  <si>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</si>
  <si>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</si>
  <si>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</si>
  <si>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</si>
  <si>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</si>
  <si>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</si>
  <si>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</si>
  <si>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</si>
  <si>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</si>
  <si>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</si>
  <si>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</si>
  <si>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</si>
  <si>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</si>
  <si>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</si>
  <si>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</si>
  <si>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</si>
  <si>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</si>
  <si>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</si>
  <si>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</si>
  <si>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</si>
  <si>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</si>
  <si>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</si>
  <si>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</si>
  <si>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</si>
  <si>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</si>
  <si>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</si>
  <si>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</si>
  <si>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</si>
  <si>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</si>
  <si>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</si>
  <si>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</si>
  <si>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</si>
  <si>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</si>
  <si>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</si>
  <si>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</si>
  <si>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</si>
  <si>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</si>
  <si>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</si>
  <si>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</si>
  <si>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</si>
  <si>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</si>
  <si>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</si>
  <si>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</si>
  <si>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</si>
  <si>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</si>
  <si>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</si>
  <si>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</si>
  <si>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</si>
  <si>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</si>
  <si>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</si>
  <si>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</si>
  <si>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</si>
  <si>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</si>
  <si>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</si>
  <si>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</si>
  <si>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</si>
  <si>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</si>
  <si>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</si>
  <si>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</si>
  <si>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</si>
  <si>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</si>
  <si>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</si>
  <si>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</si>
  <si>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</si>
  <si>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</si>
  <si>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</si>
  <si>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</si>
  <si>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</si>
  <si>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</si>
  <si>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</si>
  <si>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</si>
  <si>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</si>
  <si>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</si>
  <si>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</si>
  <si>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</si>
  <si>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</si>
  <si>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</si>
  <si>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</si>
  <si>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</si>
  <si>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</si>
  <si>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</si>
  <si>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</si>
  <si>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</si>
  <si>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</si>
  <si>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</si>
  <si>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</si>
  <si>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</si>
  <si>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</si>
  <si>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</si>
  <si>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</si>
  <si>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</si>
  <si>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</si>
  <si>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</si>
  <si>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</si>
  <si>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</si>
  <si>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</si>
  <si>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</si>
  <si>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</si>
  <si>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</si>
  <si>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</si>
  <si>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</si>
  <si>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</si>
  <si>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</si>
  <si>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</si>
  <si>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</si>
  <si>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</si>
  <si>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</si>
  <si>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</si>
  <si>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</si>
  <si>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</si>
  <si>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</si>
  <si>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</si>
  <si>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</si>
  <si>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</si>
  <si>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</si>
  <si>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</si>
  <si>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</si>
  <si>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</si>
  <si>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</si>
  <si>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</si>
  <si>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</si>
  <si>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</si>
  <si>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</si>
  <si>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</si>
  <si>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</si>
  <si>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</si>
  <si>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</si>
  <si>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</si>
  <si>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</si>
  <si>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</si>
  <si>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</si>
  <si>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</si>
  <si>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</si>
  <si>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</si>
  <si>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</si>
  <si>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</si>
  <si>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</si>
  <si>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</si>
  <si>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</si>
  <si>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</si>
  <si>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</si>
  <si>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</si>
  <si>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</si>
  <si>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</si>
  <si>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</si>
  <si>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</si>
  <si>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</si>
  <si>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</si>
  <si>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</si>
  <si>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</si>
  <si>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</si>
  <si>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</si>
  <si>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</si>
  <si>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</si>
  <si>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</si>
  <si>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</si>
  <si>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</si>
  <si>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</si>
  <si>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</si>
  <si>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</si>
  <si>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</si>
  <si>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</si>
  <si>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</si>
  <si>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</si>
  <si>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</si>
  <si>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</si>
  <si>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</si>
  <si>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</si>
  <si>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</si>
  <si>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</si>
  <si>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</si>
  <si>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</si>
  <si>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</si>
  <si>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</si>
  <si>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</si>
  <si>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</si>
  <si>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</si>
  <si>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</si>
  <si>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</si>
  <si>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</si>
  <si>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</si>
  <si>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</si>
  <si>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</si>
  <si>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</si>
  <si>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</si>
  <si>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</si>
  <si>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</si>
  <si>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</si>
  <si>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</si>
  <si>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</si>
  <si>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</si>
  <si>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</si>
  <si>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</si>
  <si>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</si>
  <si>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</si>
  <si>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</si>
  <si>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</si>
  <si>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</si>
  <si>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</si>
  <si>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</si>
  <si>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</si>
  <si>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</si>
  <si>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</si>
  <si>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</si>
  <si>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</si>
  <si>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</si>
  <si>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</si>
  <si>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</si>
  <si>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</si>
  <si>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</si>
  <si>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</si>
  <si>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</si>
  <si>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</si>
  <si>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</si>
  <si>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</si>
  <si>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</si>
  <si>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</si>
  <si>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</si>
  <si>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</si>
  <si>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</si>
  <si>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</si>
  <si>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</si>
  <si>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</si>
  <si>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</si>
  <si>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</si>
  <si>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</si>
  <si>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</si>
  <si>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</si>
  <si>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</si>
  <si>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</si>
  <si>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</si>
  <si>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</si>
  <si>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</si>
  <si>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</si>
  <si>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</si>
  <si>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</si>
  <si>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</si>
  <si>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</si>
  <si>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</si>
  <si>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</si>
  <si>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</si>
  <si>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</si>
  <si>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</si>
  <si>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</si>
  <si>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</si>
  <si>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</si>
  <si>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</si>
  <si>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</si>
  <si>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</si>
  <si>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</si>
  <si>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</si>
  <si>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</si>
  <si>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</si>
  <si>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</si>
  <si>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</si>
  <si>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</si>
  <si>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</si>
  <si>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</si>
  <si>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</si>
  <si>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</si>
  <si>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</si>
  <si>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</si>
  <si>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</si>
  <si>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</si>
  <si>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</si>
  <si>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</si>
  <si>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</si>
  <si>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</si>
  <si>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</si>
  <si>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</si>
  <si>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</si>
  <si>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</si>
  <si>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</si>
  <si>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</si>
  <si>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</si>
  <si>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</si>
  <si>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</si>
  <si>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</si>
  <si>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</si>
  <si>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</si>
  <si>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</si>
  <si>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</si>
  <si>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</si>
  <si>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</si>
  <si>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</si>
  <si>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</si>
  <si>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</si>
  <si>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</si>
  <si>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</si>
  <si>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</si>
  <si>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</si>
  <si>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</si>
  <si>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</si>
  <si>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</si>
  <si>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</si>
  <si>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</si>
  <si>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</si>
  <si>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</si>
  <si>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</si>
  <si>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</si>
  <si>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</si>
  <si>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</si>
  <si>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</si>
  <si>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</si>
  <si>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</si>
  <si>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</si>
  <si>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</si>
  <si>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</si>
  <si>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</si>
  <si>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</si>
  <si>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</si>
  <si>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</si>
  <si>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</si>
  <si>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</si>
  <si>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</si>
  <si>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</si>
  <si>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</si>
  <si>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</si>
  <si>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</si>
  <si>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</si>
  <si>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</si>
  <si>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</si>
  <si>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</si>
  <si>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</si>
  <si>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</si>
  <si>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</si>
  <si>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</si>
  <si>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</si>
  <si>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</si>
  <si>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</si>
  <si>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</si>
  <si>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</si>
  <si>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</si>
  <si>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</si>
  <si>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</si>
  <si>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</si>
  <si>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</si>
  <si>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</si>
  <si>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</si>
  <si>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</si>
  <si>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</si>
  <si>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</si>
  <si>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</si>
  <si>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</si>
  <si>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</si>
  <si>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</si>
  <si>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</si>
  <si>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</si>
  <si>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</si>
  <si>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</si>
  <si>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</si>
  <si>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</si>
  <si>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</si>
  <si>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</si>
  <si>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</si>
  <si>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</si>
  <si>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</si>
  <si>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</si>
  <si>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</si>
  <si>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</si>
  <si>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</si>
  <si>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</si>
  <si>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</si>
  <si>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</si>
  <si>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</si>
  <si>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</si>
  <si>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</si>
  <si>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</si>
  <si>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</si>
  <si>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</si>
  <si>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</si>
  <si>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</si>
  <si>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</si>
  <si>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</si>
  <si>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</si>
  <si>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</si>
  <si>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</si>
  <si>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</si>
  <si>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</si>
  <si>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</si>
  <si>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</si>
  <si>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</si>
  <si>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</si>
  <si>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</si>
  <si>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</si>
  <si>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</si>
  <si>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</si>
  <si>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</si>
  <si>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</si>
  <si>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</si>
  <si>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</si>
  <si>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</si>
  <si>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</si>
  <si>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</si>
  <si>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</si>
  <si>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</si>
  <si>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</si>
  <si>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</si>
  <si>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</si>
  <si>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</si>
  <si>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</si>
  <si>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</si>
  <si>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</si>
  <si>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</si>
  <si>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</si>
  <si>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</si>
  <si>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</si>
  <si>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</si>
  <si>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</si>
  <si>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</si>
  <si>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</si>
  <si>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</si>
  <si>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</si>
  <si>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</si>
  <si>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</si>
  <si>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</si>
  <si>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</si>
  <si>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</si>
  <si>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</si>
  <si>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</si>
  <si>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</si>
  <si>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</si>
  <si>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</si>
  <si>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</si>
  <si>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</si>
  <si>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</si>
  <si>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</si>
  <si>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</si>
  <si>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</si>
  <si>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</si>
  <si>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</si>
  <si>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</si>
  <si>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</si>
  <si>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</si>
  <si>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</si>
  <si>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</si>
  <si>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</si>
  <si>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</si>
  <si>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</si>
  <si>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</si>
  <si>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</si>
  <si>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</si>
  <si>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</si>
  <si>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</si>
  <si>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</si>
  <si>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</si>
  <si>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</si>
  <si>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</si>
  <si>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</si>
  <si>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</si>
  <si>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</si>
  <si>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</si>
  <si>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</si>
  <si>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</si>
  <si>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</si>
  <si>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</si>
  <si>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</si>
  <si>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</si>
  <si>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</si>
  <si>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</si>
  <si>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</si>
  <si>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</si>
  <si>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</si>
  <si>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</si>
  <si>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</si>
  <si>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</si>
  <si>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</si>
  <si>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</si>
  <si>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</si>
  <si>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</si>
  <si>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</si>
  <si>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</si>
  <si>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</si>
  <si>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</si>
  <si>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</si>
  <si>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</si>
  <si>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</si>
  <si>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</si>
  <si>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</si>
  <si>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</si>
  <si>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</si>
  <si>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</si>
  <si>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</si>
  <si>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</si>
  <si>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</si>
  <si>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</si>
  <si>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</si>
  <si>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</si>
  <si>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</si>
  <si>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</si>
  <si>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</si>
  <si>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</si>
  <si>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</si>
  <si>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</si>
  <si>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</si>
  <si>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</si>
  <si>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</si>
  <si>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</si>
  <si>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</si>
  <si>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</si>
  <si>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</si>
  <si>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</si>
  <si>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</si>
  <si>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</si>
  <si>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</si>
  <si>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</si>
  <si>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</si>
  <si>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</si>
  <si>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</si>
  <si>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</si>
  <si>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</si>
  <si>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</si>
  <si>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</si>
  <si>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</si>
  <si>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</si>
  <si>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</si>
  <si>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</si>
  <si>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</si>
  <si>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</si>
  <si>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</si>
  <si>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</si>
  <si>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</si>
  <si>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</si>
  <si>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</si>
  <si>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</si>
  <si>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</si>
  <si>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</si>
  <si>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</si>
  <si>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</si>
  <si>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</si>
  <si>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</si>
  <si>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</si>
  <si>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</si>
  <si>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</si>
  <si>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</si>
  <si>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</si>
  <si>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</si>
  <si>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</si>
  <si>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</si>
  <si>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</si>
  <si>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</si>
  <si>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</si>
  <si>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</si>
  <si>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</si>
  <si>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</si>
  <si>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</si>
  <si>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</si>
  <si>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</si>
  <si>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</si>
  <si>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</si>
  <si>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</si>
  <si>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</si>
  <si>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</si>
  <si>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</si>
  <si>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</si>
  <si>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</si>
  <si>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</si>
  <si>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</si>
  <si>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</si>
  <si>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</si>
  <si>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</si>
  <si>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</si>
  <si>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</si>
  <si>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</si>
  <si>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</si>
  <si>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</si>
  <si>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</si>
  <si>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</si>
  <si>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</si>
  <si>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</si>
  <si>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</si>
  <si>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</si>
  <si>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</si>
  <si>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</si>
  <si>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</si>
  <si>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</si>
  <si>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</si>
  <si>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</si>
  <si>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</si>
  <si>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</si>
  <si>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</si>
  <si>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</si>
  <si>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</si>
  <si>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</si>
  <si>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</si>
  <si>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</si>
  <si>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</si>
  <si>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</si>
  <si>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</si>
  <si>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</si>
  <si>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</si>
  <si>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</si>
  <si>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</si>
  <si>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</si>
  <si>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</si>
  <si>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</si>
  <si>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</si>
  <si>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</si>
  <si>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</si>
  <si>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</si>
  <si>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</si>
  <si>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</si>
  <si>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</si>
  <si>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</si>
  <si>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</si>
  <si>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</si>
  <si>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</si>
  <si>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</si>
  <si>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</si>
  <si>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</si>
  <si>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</si>
  <si>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</si>
  <si>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</si>
  <si>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</si>
  <si>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</si>
  <si>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</si>
  <si>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</si>
  <si>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</si>
  <si>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</si>
  <si>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</si>
  <si>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</si>
  <si>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</si>
  <si>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</si>
  <si>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</si>
  <si>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</si>
  <si>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</si>
  <si>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</si>
  <si>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</si>
  <si>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</si>
  <si>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</si>
  <si>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</si>
  <si>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</si>
  <si>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</si>
  <si>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</si>
  <si>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</si>
  <si>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</si>
  <si>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</si>
  <si>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</si>
  <si>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</si>
  <si>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</si>
  <si>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</si>
  <si>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</si>
  <si>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</si>
  <si>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</si>
  <si>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</si>
  <si>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</si>
  <si>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</si>
  <si>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</si>
  <si>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</si>
  <si>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</si>
  <si>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</si>
  <si>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</si>
  <si>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</si>
  <si>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</si>
  <si>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</si>
  <si>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</si>
  <si>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</si>
  <si>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</si>
  <si>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</si>
  <si>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</si>
  <si>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</si>
  <si>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</si>
  <si>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</si>
  <si>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</si>
  <si>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</si>
  <si>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</si>
  <si>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</si>
  <si>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</si>
  <si>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</si>
  <si>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</si>
  <si>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</si>
  <si>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</si>
  <si>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</si>
  <si>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</si>
  <si>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</si>
  <si>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</si>
  <si>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</si>
  <si>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</si>
  <si>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</si>
  <si>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</si>
  <si>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</si>
  <si>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</si>
  <si>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</si>
  <si>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</si>
  <si>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</si>
  <si>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</si>
  <si>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</si>
  <si>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</si>
  <si>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</si>
  <si>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</si>
  <si>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</si>
  <si>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</si>
  <si>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</si>
  <si>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</si>
  <si>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</si>
  <si>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</si>
  <si>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</si>
  <si>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</si>
  <si>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</si>
  <si>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</si>
  <si>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</si>
  <si>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</si>
  <si>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</si>
  <si>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</si>
  <si>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</si>
  <si>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</si>
  <si>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</si>
  <si>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</si>
  <si>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</si>
  <si>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</si>
  <si>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</si>
  <si>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</si>
  <si>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</si>
  <si>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</si>
  <si>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</si>
  <si>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</si>
  <si>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</si>
  <si>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</si>
  <si>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</si>
  <si>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</si>
  <si>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</si>
  <si>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</si>
  <si>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</si>
  <si>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</si>
  <si>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</si>
  <si>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</si>
  <si>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</si>
  <si>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</si>
  <si>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</si>
  <si>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</si>
  <si>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</si>
  <si>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</si>
  <si>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</si>
  <si>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</si>
  <si>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</si>
  <si>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</si>
  <si>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</si>
  <si>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</si>
  <si>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</si>
  <si>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</si>
  <si>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</si>
  <si>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</si>
  <si>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</si>
  <si>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</si>
  <si>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</si>
  <si>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</si>
  <si>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</si>
  <si>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</si>
  <si>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</si>
  <si>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</si>
  <si>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</si>
  <si>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</si>
  <si>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</si>
  <si>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</si>
  <si>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</si>
  <si>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</si>
  <si>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</si>
  <si>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</si>
  <si>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</si>
  <si>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</si>
  <si>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</si>
  <si>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</si>
  <si>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</si>
  <si>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</si>
  <si>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</si>
  <si>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</si>
  <si>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</si>
  <si>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</si>
  <si>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</si>
  <si>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</si>
  <si>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</si>
  <si>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</si>
  <si>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</si>
  <si>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</si>
  <si>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</si>
  <si>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</si>
  <si>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</si>
  <si>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</si>
  <si>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</si>
  <si>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</si>
  <si>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</si>
  <si>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</si>
  <si>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</si>
  <si>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</si>
  <si>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</si>
  <si>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</si>
  <si>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</si>
  <si>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</si>
  <si>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</si>
  <si>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</si>
  <si>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</si>
  <si>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</si>
  <si>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</si>
  <si>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</si>
  <si>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</si>
  <si>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</si>
  <si>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</si>
  <si>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</si>
  <si>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</si>
  <si>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</si>
  <si>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</si>
  <si>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</si>
  <si>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</si>
  <si>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</si>
  <si>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</si>
  <si>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</si>
  <si>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</si>
  <si>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</si>
  <si>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</si>
  <si>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</si>
  <si>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</si>
  <si>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</si>
  <si>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</si>
  <si>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</si>
  <si>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</si>
  <si>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</si>
  <si>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</si>
  <si>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</si>
  <si>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</si>
  <si>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</si>
  <si>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</si>
  <si>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</si>
  <si>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</si>
  <si>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</si>
  <si>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</si>
  <si>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</si>
  <si>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</si>
  <si>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</si>
  <si>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</si>
  <si>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</si>
  <si>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</si>
  <si>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</si>
  <si>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</si>
  <si>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</si>
  <si>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</si>
  <si>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</si>
  <si>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</si>
  <si>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</si>
  <si>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</si>
  <si>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</si>
  <si>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</si>
  <si>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</si>
  <si>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</si>
  <si>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</si>
  <si>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</si>
  <si>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</si>
  <si>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</si>
  <si>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</si>
  <si>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</si>
  <si>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</si>
  <si>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</si>
  <si>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</si>
  <si>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</si>
  <si>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</si>
  <si>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</si>
  <si>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</si>
  <si>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</si>
  <si>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</si>
  <si>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</si>
  <si>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</si>
  <si>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</si>
  <si>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</si>
  <si>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</si>
  <si>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</si>
  <si>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</si>
  <si>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</si>
  <si>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</si>
  <si>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</si>
  <si>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</si>
  <si>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</si>
  <si>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</si>
  <si>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</si>
  <si>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</si>
  <si>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</si>
  <si>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</si>
  <si>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</si>
  <si>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</si>
  <si>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</si>
  <si>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</si>
  <si>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</si>
  <si>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</si>
  <si>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</si>
  <si>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</si>
  <si>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</si>
  <si>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</si>
  <si>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</si>
  <si>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</si>
  <si>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</si>
  <si>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</si>
  <si>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</si>
  <si>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</si>
  <si>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</si>
  <si>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</si>
  <si>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</si>
  <si>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</si>
  <si>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</si>
  <si>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</si>
  <si>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</si>
  <si>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</si>
  <si>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</si>
  <si>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</si>
  <si>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</si>
  <si>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</si>
  <si>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</si>
  <si>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</si>
  <si>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</si>
  <si>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</si>
  <si>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</si>
  <si>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</si>
  <si>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</si>
  <si>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</si>
  <si>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</si>
  <si>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</si>
  <si>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</si>
  <si>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</si>
  <si>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</si>
  <si>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</si>
  <si>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</si>
  <si>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</si>
  <si>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</si>
  <si>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</si>
  <si>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</si>
  <si>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</si>
  <si>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</si>
  <si>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</si>
  <si>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</si>
  <si>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</si>
  <si>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</si>
  <si>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</si>
  <si>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</si>
  <si>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</si>
  <si>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</si>
  <si>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</si>
  <si>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</si>
  <si>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</si>
  <si>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</si>
  <si>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</si>
  <si>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</si>
  <si>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</si>
  <si>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</si>
  <si>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</si>
  <si>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</si>
  <si>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</si>
  <si>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</si>
  <si>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</si>
  <si>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</si>
  <si>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</si>
  <si>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</si>
  <si>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</si>
  <si>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</si>
  <si>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</si>
  <si>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</si>
  <si>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</si>
  <si>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</si>
  <si>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</si>
  <si>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</si>
  <si>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</si>
  <si>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</si>
  <si>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</si>
  <si>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</si>
  <si>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</si>
  <si>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</si>
  <si>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</si>
  <si>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</si>
  <si>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</si>
  <si>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</si>
  <si>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</si>
  <si>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</si>
  <si>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</si>
  <si>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</si>
  <si>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</si>
  <si>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</si>
  <si>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</si>
  <si>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</si>
  <si>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</si>
  <si>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</si>
  <si>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</si>
  <si>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</si>
  <si>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</si>
  <si>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</si>
  <si>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</si>
  <si>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</si>
  <si>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</si>
  <si>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</si>
  <si>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</si>
  <si>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</si>
  <si>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</si>
  <si>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</si>
  <si>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</si>
  <si>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</si>
  <si>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</si>
  <si>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</si>
  <si>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</si>
  <si>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</si>
  <si>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</si>
  <si>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</si>
  <si>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</si>
  <si>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</si>
  <si>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</si>
  <si>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</si>
  <si>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</si>
  <si>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</si>
  <si>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</si>
  <si>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</si>
  <si>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</si>
  <si>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</si>
  <si>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</si>
  <si>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</si>
  <si>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</si>
  <si>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</si>
  <si>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</si>
  <si>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</si>
  <si>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</si>
  <si>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</si>
  <si>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</si>
  <si>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</si>
  <si>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</si>
  <si>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</si>
  <si>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</si>
  <si>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</si>
  <si>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</si>
  <si>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</si>
  <si>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</si>
  <si>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</si>
  <si>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</si>
  <si>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</si>
  <si>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</si>
  <si>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</si>
  <si>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</si>
  <si>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</si>
  <si>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</si>
  <si>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</si>
  <si>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</si>
  <si>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</si>
  <si>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</si>
  <si>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</si>
  <si>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</si>
  <si>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</si>
  <si>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</si>
  <si>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</si>
  <si>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</si>
  <si>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</si>
  <si>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</si>
  <si>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</si>
  <si>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</si>
  <si>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</si>
  <si>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</si>
  <si>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</si>
  <si>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</si>
  <si>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</si>
  <si>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</si>
  <si>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</si>
  <si>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</si>
  <si>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</si>
  <si>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</si>
  <si>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</si>
  <si>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</si>
  <si>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</si>
  <si>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</si>
  <si>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</si>
  <si>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</si>
  <si>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</si>
  <si>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</si>
  <si>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</si>
  <si>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</si>
  <si>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</si>
  <si>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</si>
  <si>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</si>
  <si>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</si>
  <si>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</si>
  <si>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</si>
  <si>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</si>
  <si>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</si>
  <si>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</si>
  <si>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</si>
  <si>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</si>
  <si>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</si>
  <si>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</si>
  <si>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</si>
  <si>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</si>
  <si>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</si>
  <si>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</si>
  <si>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</si>
  <si>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</si>
  <si>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</si>
  <si>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</si>
  <si>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</si>
  <si>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</si>
  <si>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</si>
  <si>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</si>
  <si>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</si>
  <si>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</si>
  <si>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</si>
  <si>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</si>
  <si>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</si>
  <si>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</si>
  <si>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</si>
  <si>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</si>
  <si>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</si>
  <si>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</si>
  <si>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</si>
  <si>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</si>
  <si>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</si>
  <si>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</si>
  <si>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</si>
  <si>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</si>
  <si>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</si>
  <si>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</si>
  <si>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</si>
  <si>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</si>
  <si>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</si>
  <si>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</si>
  <si>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</si>
  <si>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</si>
  <si>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</si>
  <si>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</si>
  <si>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</si>
  <si>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</si>
  <si>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</si>
  <si>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</si>
  <si>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</si>
  <si>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</si>
  <si>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</si>
  <si>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</si>
  <si>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</si>
  <si>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</si>
  <si>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</si>
  <si>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</si>
  <si>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</si>
  <si>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</si>
  <si>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</si>
  <si>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</si>
  <si>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</si>
  <si>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</si>
  <si>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</si>
  <si>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</si>
  <si>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</si>
  <si>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</si>
  <si>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</si>
  <si>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</si>
  <si>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</si>
  <si>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</si>
  <si>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</si>
  <si>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</si>
  <si>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</si>
  <si>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</si>
  <si>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</si>
  <si>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</si>
  <si>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</si>
  <si>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</si>
  <si>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</si>
  <si>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</si>
  <si>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</si>
  <si>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</si>
  <si>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</si>
  <si>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</si>
  <si>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</si>
  <si>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</si>
  <si>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</si>
  <si>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</si>
  <si>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</si>
  <si>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</si>
  <si>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</si>
  <si>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</si>
  <si>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</si>
  <si>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</si>
  <si>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</si>
  <si>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</si>
  <si>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</si>
  <si>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</si>
  <si>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</si>
  <si>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</si>
  <si>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</si>
  <si>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</si>
  <si>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</si>
  <si>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</si>
  <si>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</si>
  <si>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</si>
  <si>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</si>
  <si>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</si>
  <si>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</si>
  <si>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</si>
  <si>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</si>
  <si>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</si>
  <si>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</si>
  <si>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</si>
  <si>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</si>
  <si>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</si>
  <si>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</si>
  <si>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</si>
  <si>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</si>
  <si>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</si>
  <si>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</si>
  <si>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</si>
  <si>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</si>
  <si>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</si>
  <si>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</si>
  <si>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</si>
  <si>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</si>
  <si>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</si>
  <si>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</si>
  <si>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</si>
  <si>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</si>
  <si>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</si>
  <si>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</si>
  <si>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</si>
  <si>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</si>
  <si>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</si>
  <si>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</si>
  <si>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</si>
  <si>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</si>
  <si>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</si>
  <si>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</si>
  <si>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</si>
  <si>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</si>
  <si>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</si>
  <si>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</si>
  <si>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</si>
  <si>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</si>
  <si>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</si>
  <si>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</si>
  <si>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</si>
  <si>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</si>
  <si>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</si>
  <si>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</si>
  <si>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</si>
  <si>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</si>
  <si>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</si>
  <si>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</si>
  <si>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</si>
  <si>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</si>
  <si>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</si>
  <si>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</si>
  <si>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</si>
  <si>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</si>
  <si>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</si>
  <si>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</si>
  <si>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</si>
  <si>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</si>
  <si>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</si>
  <si>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</si>
  <si>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</si>
  <si>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</si>
  <si>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</si>
  <si>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</si>
  <si>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</si>
  <si>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</si>
  <si>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</si>
  <si>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</si>
  <si>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</si>
  <si>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</si>
  <si>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</si>
  <si>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</si>
  <si>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</si>
  <si>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</si>
  <si>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</si>
  <si>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</si>
  <si>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</si>
  <si>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</si>
  <si>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</si>
  <si>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</si>
  <si>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</si>
  <si>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</si>
  <si>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</si>
  <si>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</si>
  <si>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</si>
  <si>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</si>
  <si>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</si>
  <si>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</si>
  <si>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</si>
  <si>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</si>
  <si>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</si>
  <si>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</si>
  <si>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</si>
  <si>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</si>
  <si>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</si>
  <si>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</si>
  <si>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</si>
  <si>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</si>
  <si>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</si>
  <si>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</si>
  <si>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</si>
  <si>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</si>
  <si>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</si>
  <si>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</si>
  <si>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</si>
  <si>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</si>
  <si>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</si>
  <si>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</si>
  <si>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</si>
  <si>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</si>
  <si>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</si>
  <si>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</si>
  <si>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</si>
  <si>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</si>
  <si>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</si>
  <si>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</si>
  <si>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</si>
  <si>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</si>
  <si>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</si>
  <si>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</si>
  <si>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</si>
  <si>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</si>
  <si>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</si>
  <si>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</si>
  <si>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</si>
  <si>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</si>
  <si>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</si>
  <si>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</si>
  <si>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</si>
  <si>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</si>
  <si>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</si>
  <si>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</si>
  <si>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</si>
  <si>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</si>
  <si>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</si>
  <si>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</si>
  <si>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</si>
  <si>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</si>
  <si>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</si>
  <si>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</si>
  <si>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</si>
  <si>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</si>
  <si>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</si>
  <si>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</si>
  <si>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</si>
  <si>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</si>
  <si>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</si>
  <si>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</si>
  <si>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</si>
  <si>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</si>
  <si>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</si>
  <si>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</si>
  <si>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</si>
  <si>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</si>
  <si>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</si>
  <si>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</si>
  <si>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</si>
  <si>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</si>
  <si>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</si>
  <si>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</si>
  <si>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</si>
  <si>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</si>
  <si>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</si>
  <si>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</si>
  <si>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</si>
  <si>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</si>
  <si>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</si>
  <si>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</si>
  <si>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</si>
  <si>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</si>
  <si>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</si>
  <si>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</si>
  <si>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</si>
  <si>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</si>
  <si>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</si>
  <si>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</si>
  <si>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</si>
  <si>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</si>
  <si>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</si>
  <si>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</si>
  <si>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</si>
  <si>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</si>
  <si>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</si>
  <si>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</si>
  <si>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</si>
  <si>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</si>
  <si>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</si>
  <si>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</si>
  <si>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</si>
  <si>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</si>
  <si>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</si>
  <si>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</si>
  <si>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</si>
  <si>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</si>
  <si>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</si>
  <si>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</si>
  <si>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</si>
  <si>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</si>
  <si>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</si>
  <si>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</si>
  <si>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</si>
  <si>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</si>
  <si>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</si>
  <si>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</si>
  <si>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</si>
  <si>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</si>
  <si>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</si>
  <si>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</si>
  <si>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</si>
  <si>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</si>
  <si>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</si>
  <si>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</si>
  <si>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</si>
  <si>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</si>
  <si>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</si>
  <si>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</si>
  <si>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</si>
  <si>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</si>
  <si>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</si>
  <si>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</si>
  <si>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</si>
  <si>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</si>
  <si>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</si>
  <si>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</si>
  <si>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</si>
  <si>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</si>
  <si>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</si>
  <si>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</si>
  <si>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</si>
  <si>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</si>
  <si>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</si>
  <si>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</si>
  <si>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</si>
  <si>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</si>
  <si>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</si>
  <si>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</si>
  <si>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</si>
  <si>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</si>
  <si>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</si>
  <si>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</si>
  <si>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</si>
  <si>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</si>
  <si>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</si>
  <si>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</si>
  <si>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</si>
  <si>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</si>
  <si>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</si>
  <si>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</si>
  <si>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</si>
  <si>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</si>
  <si>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</si>
  <si>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</si>
  <si>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</si>
  <si>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</si>
  <si>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</si>
  <si>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</si>
  <si>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</si>
  <si>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</si>
  <si>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</si>
  <si>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</si>
  <si>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</si>
  <si>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</si>
  <si>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</si>
  <si>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</si>
  <si>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</si>
  <si>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</si>
  <si>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</si>
  <si>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</si>
  <si>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</si>
  <si>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</si>
  <si>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</si>
  <si>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</si>
  <si>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</si>
  <si>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</si>
  <si>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</si>
  <si>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</si>
  <si>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</si>
  <si>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</si>
  <si>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</si>
  <si>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</si>
  <si>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</si>
  <si>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</si>
  <si>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</si>
  <si>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</si>
  <si>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</si>
  <si>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</si>
  <si>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</si>
  <si>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</si>
  <si>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</si>
  <si>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</si>
  <si>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</si>
  <si>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</si>
  <si>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</si>
  <si>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</si>
  <si>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</si>
  <si>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</si>
  <si>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</si>
  <si>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</si>
  <si>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</si>
  <si>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</si>
  <si>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</si>
  <si>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</si>
  <si>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</si>
  <si>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</si>
  <si>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</si>
  <si>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</si>
  <si>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</si>
  <si>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</si>
  <si>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</si>
  <si>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</si>
  <si>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</si>
  <si>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</si>
  <si>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</si>
  <si>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</si>
  <si>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</si>
  <si>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</si>
  <si>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</si>
  <si>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</si>
  <si>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</si>
  <si>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</si>
  <si>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</si>
  <si>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</si>
  <si>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</si>
  <si>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</si>
  <si>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</si>
  <si>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</si>
  <si>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</si>
  <si>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</si>
  <si>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</si>
  <si>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</si>
  <si>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</si>
  <si>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</si>
  <si>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</si>
  <si>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</si>
  <si>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</si>
  <si>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</si>
  <si>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</si>
  <si>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</si>
  <si>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</si>
  <si>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</si>
  <si>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</si>
  <si>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</si>
  <si>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</si>
  <si>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</si>
  <si>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</si>
  <si>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</si>
  <si>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</si>
  <si>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</si>
  <si>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</si>
  <si>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</si>
  <si>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</si>
  <si>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</si>
  <si>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</si>
  <si>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</si>
  <si>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</si>
  <si>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</si>
  <si>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</si>
  <si>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</si>
  <si>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</si>
  <si>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</si>
  <si>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</si>
  <si>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</si>
  <si>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</si>
  <si>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</si>
  <si>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</si>
  <si>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</si>
  <si>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</si>
  <si>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</si>
  <si>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</si>
  <si>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</si>
  <si>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</si>
  <si>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</si>
  <si>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</si>
  <si>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</si>
  <si>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</si>
  <si>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</si>
  <si>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</si>
  <si>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</si>
  <si>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</si>
  <si>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</si>
  <si>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</si>
  <si>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</si>
  <si>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</si>
  <si>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</si>
  <si>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</si>
  <si>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</si>
  <si>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</si>
  <si>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</si>
  <si>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</si>
  <si>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</si>
  <si>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</si>
  <si>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</si>
  <si>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</si>
  <si>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</si>
  <si>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</si>
  <si>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</si>
  <si>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</si>
  <si>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</si>
  <si>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</si>
  <si>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</si>
  <si>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</si>
  <si>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</si>
  <si>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</si>
  <si>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</si>
  <si>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</si>
  <si>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</si>
  <si>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</si>
  <si>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</si>
  <si>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</si>
  <si>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</si>
  <si>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</si>
  <si>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</si>
  <si>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</si>
  <si>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</si>
  <si>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</si>
  <si>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</si>
  <si>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</si>
  <si>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</si>
  <si>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</si>
  <si>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</si>
  <si>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</si>
  <si>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</si>
  <si>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</si>
  <si>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</si>
  <si>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</si>
  <si>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</si>
  <si>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</si>
  <si>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</si>
  <si>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</si>
  <si>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</si>
  <si>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</si>
  <si>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</si>
  <si>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</si>
  <si>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</si>
  <si>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</si>
  <si>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</si>
  <si>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</si>
  <si>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</si>
  <si>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</si>
  <si>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</si>
  <si>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</si>
  <si>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</si>
  <si>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</si>
  <si>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</si>
  <si>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</si>
  <si>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</si>
  <si>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</si>
  <si>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</si>
  <si>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</si>
  <si>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</si>
  <si>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</si>
  <si>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</si>
  <si>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</si>
  <si>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</si>
  <si>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</si>
  <si>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</si>
  <si>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</si>
  <si>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</si>
  <si>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</si>
  <si>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</si>
  <si>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</si>
  <si>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</si>
  <si>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</si>
  <si>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</si>
  <si>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</si>
  <si>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</si>
  <si>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</si>
  <si>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</si>
  <si>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</si>
  <si>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</si>
  <si>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</si>
  <si>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</si>
  <si>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</si>
  <si>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</si>
  <si>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</si>
  <si>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</si>
  <si>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</si>
  <si>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</si>
  <si>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</si>
  <si>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</si>
  <si>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</si>
  <si>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</si>
  <si>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</si>
  <si>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</si>
  <si>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</si>
  <si>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</si>
  <si>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</si>
  <si>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</si>
  <si>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</si>
  <si>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</si>
  <si>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</si>
  <si>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</si>
  <si>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</si>
  <si>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</si>
  <si>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</si>
  <si>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</si>
  <si>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</si>
  <si>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</si>
  <si>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</si>
  <si>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</si>
  <si>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</si>
  <si>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</si>
  <si>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</si>
  <si>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</si>
  <si>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</si>
  <si>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</si>
  <si>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</si>
  <si>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</si>
  <si>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</si>
  <si>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</si>
  <si>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</si>
  <si>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</si>
  <si>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</si>
  <si>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</si>
  <si>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</si>
  <si>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</si>
  <si>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</si>
  <si>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</si>
  <si>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</si>
  <si>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</si>
  <si>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</si>
  <si>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</si>
  <si>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</si>
  <si>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</si>
  <si>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</si>
  <si>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</si>
  <si>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</si>
  <si>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</si>
  <si>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</si>
  <si>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</si>
  <si>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</si>
  <si>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</si>
  <si>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</si>
  <si>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</si>
  <si>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</si>
  <si>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</si>
  <si>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</si>
  <si>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</si>
  <si>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</si>
  <si>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</si>
  <si>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</si>
  <si>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</si>
  <si>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</si>
  <si>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</si>
  <si>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</si>
  <si>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</si>
  <si>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</si>
  <si>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</si>
  <si>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</si>
  <si>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</si>
  <si>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</si>
  <si>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</si>
  <si>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</si>
  <si>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</si>
  <si>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</si>
  <si>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</si>
  <si>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</si>
  <si>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</si>
  <si>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</si>
  <si>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</si>
  <si>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</si>
  <si>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</si>
  <si>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</si>
  <si>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</si>
  <si>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</si>
  <si>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</si>
  <si>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</si>
  <si>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</si>
  <si>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</si>
  <si>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</si>
  <si>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</si>
  <si>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</si>
  <si>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</si>
  <si>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</si>
  <si>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</si>
  <si>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</si>
  <si>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</si>
  <si>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</si>
  <si>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</si>
  <si>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</si>
  <si>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</si>
  <si>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</si>
  <si>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</si>
  <si>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</si>
  <si>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</si>
  <si>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</si>
  <si>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</si>
  <si>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</si>
  <si>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</si>
  <si>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</si>
  <si>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</si>
  <si>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</si>
  <si>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</si>
  <si>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</si>
  <si>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</si>
  <si>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</si>
  <si>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</si>
  <si>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</si>
  <si>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</si>
  <si>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</si>
  <si>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</si>
  <si>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</si>
  <si>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</si>
  <si>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</si>
  <si>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</si>
  <si>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</si>
  <si>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</si>
  <si>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</si>
  <si>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</si>
  <si>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</si>
  <si>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</si>
  <si>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</si>
  <si>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</si>
  <si>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</si>
  <si>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</si>
  <si>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</si>
  <si>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</si>
  <si>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</si>
  <si>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</si>
  <si>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</si>
  <si>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</si>
  <si>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</si>
  <si>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</si>
  <si>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</si>
  <si>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</si>
  <si>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</si>
  <si>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</si>
  <si>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</si>
  <si>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</si>
  <si>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</si>
  <si>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</si>
  <si>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</si>
  <si>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</si>
  <si>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</si>
  <si>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</si>
  <si>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</si>
  <si>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</si>
  <si>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</si>
  <si>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</si>
  <si>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</si>
  <si>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</si>
  <si>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</si>
  <si>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</si>
  <si>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</si>
  <si>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</si>
  <si>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</si>
  <si>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</si>
  <si>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</si>
  <si>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</si>
  <si>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</si>
  <si>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</si>
  <si>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</si>
  <si>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</si>
  <si>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</si>
  <si>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</si>
  <si>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</si>
  <si>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</si>
  <si>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</si>
  <si>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</si>
  <si>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</si>
  <si>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</si>
  <si>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</si>
  <si>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</si>
  <si>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</si>
  <si>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</si>
  <si>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</si>
  <si>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</si>
  <si>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</si>
  <si>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</si>
  <si>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</si>
  <si>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</si>
  <si>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</si>
  <si>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</si>
  <si>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</si>
  <si>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</si>
  <si>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</si>
  <si>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</si>
  <si>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</si>
  <si>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</si>
  <si>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</si>
  <si>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</si>
  <si>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</si>
  <si>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</si>
  <si>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</si>
  <si>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</si>
  <si>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</si>
  <si>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</si>
  <si>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</si>
  <si>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</si>
  <si>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</si>
  <si>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</si>
  <si>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</si>
  <si>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</si>
  <si>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</si>
  <si>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</si>
  <si>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</si>
  <si>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</si>
  <si>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</si>
  <si>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</si>
  <si>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</si>
  <si>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</si>
  <si>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</si>
  <si>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</si>
  <si>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</si>
  <si>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</si>
  <si>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</si>
  <si>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</si>
  <si>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</si>
  <si>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</si>
  <si>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</si>
  <si>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</si>
  <si>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</si>
  <si>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</si>
  <si>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</si>
  <si>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</si>
  <si>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</si>
  <si>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</si>
  <si>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</si>
  <si>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</si>
  <si>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</si>
  <si>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</si>
  <si>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</si>
  <si>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</si>
  <si>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</si>
  <si>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</si>
  <si>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</si>
  <si>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</si>
  <si>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</si>
  <si>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</si>
  <si>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</si>
  <si>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</si>
  <si>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</si>
  <si>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</si>
  <si>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</si>
  <si>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</si>
  <si>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</si>
  <si>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</si>
  <si>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</si>
  <si>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</si>
  <si>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</si>
  <si>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</si>
  <si>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</si>
  <si>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</si>
  <si>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</si>
  <si>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</si>
  <si>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</si>
  <si>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</si>
  <si>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</si>
  <si>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</si>
  <si>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</si>
  <si>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</si>
  <si>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</si>
  <si>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</si>
  <si>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</si>
  <si>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</si>
  <si>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</si>
  <si>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</si>
  <si>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</si>
  <si>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</si>
  <si>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</si>
  <si>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</si>
  <si>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</si>
  <si>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</si>
  <si>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</si>
  <si>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</si>
  <si>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</si>
  <si>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</si>
  <si>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</si>
  <si>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</si>
  <si>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</si>
  <si>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</si>
  <si>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</si>
  <si>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</si>
  <si>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</si>
  <si>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</si>
  <si>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</si>
  <si>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</si>
  <si>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</si>
  <si>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</si>
  <si>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</si>
  <si>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</si>
  <si>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</si>
  <si>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</si>
  <si>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</si>
  <si>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</si>
  <si>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</si>
  <si>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</si>
  <si>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</si>
  <si>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</si>
  <si>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</si>
  <si>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</si>
  <si>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</si>
  <si>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</si>
  <si>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</si>
  <si>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</si>
  <si>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</si>
  <si>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</si>
  <si>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</si>
  <si>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</si>
  <si>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</si>
  <si>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</si>
  <si>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</si>
  <si>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</si>
  <si>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</si>
  <si>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</si>
  <si>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</si>
  <si>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</si>
  <si>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</si>
  <si>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</si>
  <si>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</si>
  <si>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</si>
  <si>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</si>
  <si>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</si>
  <si>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</si>
  <si>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</si>
  <si>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</si>
  <si>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</si>
  <si>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</si>
  <si>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</si>
  <si>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</si>
  <si>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</si>
  <si>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</si>
  <si>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</si>
  <si>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</si>
  <si>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</si>
  <si>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</si>
  <si>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</si>
  <si>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</si>
  <si>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</si>
  <si>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</si>
  <si>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</si>
  <si>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</si>
  <si>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</si>
  <si>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</si>
  <si>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</si>
  <si>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</si>
  <si>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</si>
  <si>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</si>
  <si>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</si>
  <si>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</si>
  <si>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</si>
  <si>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</si>
  <si>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</si>
  <si>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</si>
  <si>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</si>
  <si>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</si>
  <si>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</si>
  <si>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</si>
  <si>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</si>
  <si>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</si>
  <si>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</si>
  <si>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</si>
  <si>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</si>
  <si>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</si>
  <si>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</si>
  <si>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</si>
  <si>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</si>
  <si>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</si>
  <si>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</si>
  <si>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</si>
  <si>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</si>
  <si>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</si>
  <si>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</si>
  <si>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</si>
  <si>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</si>
  <si>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</si>
  <si>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</si>
  <si>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</si>
  <si>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</si>
  <si>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</si>
  <si>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</si>
  <si>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</si>
  <si>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</si>
  <si>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</si>
  <si>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</si>
  <si>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</si>
  <si>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</si>
  <si>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</si>
  <si>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</si>
  <si>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</si>
  <si>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</si>
  <si>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</si>
  <si>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</si>
  <si>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</si>
  <si>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</si>
  <si>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</si>
  <si>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</si>
  <si>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</si>
  <si>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</si>
  <si>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</si>
  <si>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</si>
  <si>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</si>
  <si>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</si>
  <si>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</si>
  <si>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</si>
  <si>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</si>
  <si>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</si>
  <si>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</si>
  <si>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</si>
  <si>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</si>
  <si>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</si>
  <si>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</si>
  <si>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</si>
  <si>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</si>
  <si>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</si>
  <si>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</si>
  <si>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</si>
  <si>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</si>
  <si>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</si>
  <si>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</si>
  <si>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</si>
  <si>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</si>
  <si>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</si>
  <si>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</si>
  <si>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</si>
  <si>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</si>
  <si>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</si>
  <si>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</si>
  <si>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</si>
  <si>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</si>
  <si>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</si>
  <si>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</si>
  <si>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</si>
  <si>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</si>
  <si>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</si>
  <si>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</si>
  <si>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</si>
  <si>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</si>
  <si>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</si>
  <si>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</si>
  <si>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</si>
  <si>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</si>
  <si>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</si>
  <si>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</si>
  <si>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</si>
  <si>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</si>
  <si>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</si>
  <si>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</si>
  <si>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</si>
  <si>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</si>
  <si>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</si>
  <si>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</si>
  <si>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</si>
  <si>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</si>
  <si>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</si>
  <si>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</si>
  <si>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</si>
  <si>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</si>
  <si>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</si>
  <si>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</si>
  <si>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</si>
  <si>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</si>
  <si>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</si>
  <si>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</si>
  <si>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</si>
  <si>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</si>
  <si>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</si>
  <si>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</si>
  <si>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</si>
  <si>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</si>
  <si>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</si>
  <si>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</si>
  <si>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</si>
  <si>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</si>
  <si>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</si>
  <si>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</si>
  <si>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</si>
  <si>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</si>
  <si>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</si>
  <si>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</si>
  <si>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</si>
  <si>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</si>
  <si>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</si>
  <si>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</si>
  <si>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</si>
  <si>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</si>
  <si>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</si>
  <si>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</si>
  <si>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</si>
  <si>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</si>
  <si>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</si>
  <si>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</si>
  <si>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</si>
  <si>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</si>
  <si>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</si>
  <si>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</si>
  <si>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</si>
  <si>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</si>
  <si>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</si>
  <si>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</si>
  <si>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</si>
  <si>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</si>
  <si>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</si>
  <si>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</si>
  <si>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</si>
  <si>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</si>
  <si>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</si>
  <si>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</si>
  <si>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</si>
  <si>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</si>
  <si>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</si>
  <si>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</si>
  <si>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</si>
  <si>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</si>
  <si>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</si>
  <si>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</si>
  <si>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</si>
  <si>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</si>
  <si>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</si>
  <si>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</si>
  <si>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</si>
  <si>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</si>
  <si>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</si>
  <si>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</si>
  <si>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</si>
  <si>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</si>
  <si>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</si>
  <si>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</si>
  <si>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</si>
  <si>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</si>
  <si>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</si>
  <si>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</si>
  <si>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</si>
  <si>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</si>
  <si>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</si>
  <si>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</si>
  <si>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</si>
  <si>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</si>
  <si>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</si>
  <si>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</si>
  <si>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</si>
  <si>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</si>
  <si>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</si>
  <si>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</si>
  <si>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</si>
  <si>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</si>
  <si>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</si>
  <si>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</si>
  <si>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</si>
  <si>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</si>
  <si>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</si>
  <si>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</si>
  <si>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</si>
  <si>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</si>
  <si>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</si>
  <si>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</si>
  <si>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</si>
  <si>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</si>
  <si>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</si>
  <si>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</si>
  <si>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</si>
  <si>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</si>
  <si>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</si>
  <si>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</si>
  <si>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</si>
  <si>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</si>
  <si>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</si>
  <si>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</si>
  <si>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</si>
  <si>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</si>
  <si>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</si>
  <si>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</si>
  <si>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</si>
  <si>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</si>
  <si>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</si>
  <si>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</si>
  <si>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</si>
  <si>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</si>
  <si>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</si>
  <si>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</si>
  <si>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</si>
  <si>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</si>
  <si>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</si>
  <si>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</si>
  <si>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</si>
  <si>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</si>
  <si>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</si>
  <si>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</si>
  <si>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</si>
  <si>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</si>
  <si>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</si>
  <si>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</si>
  <si>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</si>
  <si>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</si>
  <si>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</si>
  <si>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</si>
  <si>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</si>
  <si>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</si>
  <si>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</si>
  <si>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</si>
  <si>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</si>
  <si>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</si>
  <si>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</si>
  <si>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</si>
  <si>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</si>
  <si>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</si>
  <si>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</si>
  <si>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</si>
  <si>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</si>
  <si>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</si>
  <si>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</si>
  <si>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</si>
  <si>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</si>
  <si>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</si>
  <si>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</si>
  <si>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</si>
  <si>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</si>
  <si>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</si>
  <si>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</si>
  <si>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</si>
  <si>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</si>
  <si>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</si>
  <si>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</si>
  <si>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</si>
  <si>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</si>
  <si>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</si>
  <si>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</si>
  <si>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</si>
  <si>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</si>
  <si>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</si>
  <si>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</si>
  <si>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</si>
  <si>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</si>
  <si>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</si>
  <si>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</si>
  <si>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</si>
  <si>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</si>
  <si>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</si>
  <si>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</si>
  <si>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</si>
  <si>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</si>
  <si>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</si>
  <si>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</si>
  <si>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</si>
  <si>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</si>
  <si>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</si>
  <si>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</si>
  <si>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</si>
  <si>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</si>
  <si>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</si>
  <si>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</si>
  <si>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</si>
  <si>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</si>
  <si>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</si>
  <si>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</si>
  <si>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</si>
  <si>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</si>
  <si>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</si>
  <si>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</si>
  <si>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</si>
  <si>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</si>
  <si>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</si>
  <si>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</si>
  <si>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</si>
  <si>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</si>
  <si>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</si>
  <si>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</si>
  <si>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</si>
  <si>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</si>
  <si>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</si>
  <si>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</si>
  <si>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</si>
  <si>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</si>
  <si>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</si>
  <si>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</si>
  <si>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</si>
  <si>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</si>
  <si>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</si>
  <si>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</si>
  <si>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</si>
  <si>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</si>
  <si>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</si>
  <si>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</si>
  <si>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</si>
  <si>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</si>
  <si>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</si>
  <si>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</si>
  <si>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</si>
  <si>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</si>
  <si>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</si>
  <si>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</si>
  <si>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</si>
  <si>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</si>
  <si>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</si>
  <si>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</si>
  <si>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</si>
  <si>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</si>
  <si>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</si>
  <si>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</si>
  <si>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</si>
  <si>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</si>
  <si>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</si>
  <si>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</si>
  <si>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</si>
  <si>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</si>
  <si>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</si>
  <si>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</si>
  <si>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</si>
  <si>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</si>
  <si>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</si>
  <si>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</si>
  <si>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</si>
  <si>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</si>
  <si>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</si>
  <si>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</si>
  <si>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</si>
  <si>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</si>
  <si>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</si>
  <si>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</si>
  <si>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</si>
  <si>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</si>
  <si>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</si>
  <si>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</si>
  <si>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</si>
  <si>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</si>
  <si>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</si>
  <si>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</si>
  <si>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</si>
  <si>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</si>
  <si>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</si>
  <si>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</si>
  <si>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</si>
  <si>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</si>
  <si>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</si>
  <si>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</si>
  <si>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</si>
  <si>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</si>
  <si>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</si>
  <si>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</si>
  <si>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</si>
  <si>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</si>
  <si>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</si>
  <si>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</si>
  <si>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</si>
  <si>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</si>
  <si>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</si>
  <si>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</si>
  <si>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</si>
  <si>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</si>
  <si>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</si>
  <si>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</si>
  <si>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</si>
  <si>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</si>
  <si>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</si>
  <si>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</si>
  <si>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</si>
  <si>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</si>
  <si>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</si>
  <si>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</si>
  <si>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</si>
  <si>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</si>
  <si>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</si>
  <si>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</si>
  <si>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</si>
  <si>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</si>
  <si>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</si>
  <si>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</si>
  <si>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</si>
  <si>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</si>
  <si>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</si>
  <si>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</si>
  <si>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</si>
  <si>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</si>
  <si>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</si>
  <si>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</si>
  <si>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</si>
  <si>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</si>
  <si>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</si>
  <si>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</si>
  <si>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</si>
  <si>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</si>
  <si>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</si>
  <si>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</si>
  <si>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</si>
  <si>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</si>
  <si>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</si>
  <si>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</si>
  <si>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</si>
  <si>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</si>
  <si>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</si>
  <si>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</si>
  <si>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</si>
  <si>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</si>
  <si>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</si>
  <si>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</si>
  <si>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</si>
  <si>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</si>
  <si>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</si>
  <si>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</si>
  <si>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</si>
  <si>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</si>
  <si>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</si>
  <si>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</si>
  <si>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</si>
  <si>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</si>
  <si>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</si>
  <si>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</si>
  <si>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</si>
  <si>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</si>
  <si>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</si>
  <si>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</si>
  <si>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</si>
  <si>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</si>
  <si>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</si>
  <si>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</si>
  <si>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</si>
  <si>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</si>
  <si>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</si>
  <si>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</si>
  <si>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</si>
  <si>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</si>
  <si>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</si>
  <si>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</si>
  <si>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</si>
  <si>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</si>
  <si>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</si>
  <si>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</si>
  <si>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</si>
  <si>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</si>
  <si>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</si>
  <si>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</si>
  <si>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</si>
  <si>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</si>
  <si>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</si>
  <si>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</si>
  <si>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</si>
  <si>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</si>
  <si>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</si>
  <si>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</si>
  <si>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</si>
  <si>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</si>
  <si>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</si>
  <si>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</si>
  <si>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</si>
  <si>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</si>
  <si>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</si>
  <si>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</si>
  <si>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</si>
  <si>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</si>
  <si>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</si>
  <si>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</si>
  <si>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</si>
  <si>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</si>
  <si>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</si>
  <si>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</si>
  <si>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</si>
  <si>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</si>
  <si>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</si>
  <si>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</si>
  <si>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</si>
  <si>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</si>
  <si>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</si>
  <si>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</si>
  <si>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</si>
  <si>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</si>
  <si>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</si>
  <si>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</si>
  <si>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</si>
  <si>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</si>
  <si>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</si>
  <si>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</si>
  <si>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</si>
  <si>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</si>
  <si>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</si>
  <si>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</si>
  <si>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</si>
  <si>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</si>
  <si>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</si>
  <si>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</si>
  <si>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</si>
  <si>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</si>
  <si>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</si>
  <si>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</si>
  <si>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</si>
  <si>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</si>
  <si>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</si>
  <si>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</si>
  <si>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</si>
  <si>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</si>
  <si>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</si>
  <si>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</si>
  <si>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</si>
  <si>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</si>
  <si>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</si>
  <si>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</si>
  <si>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</si>
  <si>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</si>
  <si>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</si>
  <si>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</si>
  <si>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</si>
  <si>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</si>
  <si>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</si>
  <si>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</si>
  <si>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</si>
  <si>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</si>
  <si>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</si>
  <si>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</si>
  <si>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</si>
  <si>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</si>
  <si>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</si>
  <si>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</si>
  <si>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</si>
  <si>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</si>
  <si>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</si>
  <si>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</si>
  <si>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</si>
  <si>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</si>
  <si>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</si>
  <si>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</si>
  <si>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</si>
  <si>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</si>
  <si>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</si>
  <si>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</si>
  <si>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</si>
  <si>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</si>
  <si>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</si>
  <si>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</si>
  <si>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</si>
  <si>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</si>
  <si>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</si>
  <si>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</si>
  <si>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</si>
  <si>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</si>
  <si>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</si>
  <si>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</si>
  <si>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</si>
  <si>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</si>
  <si>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</si>
  <si>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</si>
  <si>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</si>
  <si>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</si>
  <si>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</si>
  <si>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</si>
  <si>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</si>
  <si>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</si>
  <si>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</si>
  <si>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</si>
  <si>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</si>
  <si>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</si>
  <si>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</si>
  <si>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</si>
  <si>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</si>
  <si>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</si>
  <si>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</si>
  <si>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</si>
  <si>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</si>
  <si>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</si>
  <si>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</si>
  <si>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</si>
  <si>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</si>
  <si>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</si>
  <si>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</si>
  <si>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</si>
  <si>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</si>
  <si>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</si>
  <si>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</si>
  <si>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</si>
  <si>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</si>
  <si>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</si>
  <si>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</si>
  <si>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</si>
  <si>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</si>
  <si>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</si>
  <si>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</si>
  <si>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</si>
  <si>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</si>
  <si>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</si>
  <si>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</si>
  <si>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</si>
  <si>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</si>
  <si>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</si>
  <si>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</si>
  <si>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</si>
  <si>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</si>
  <si>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</si>
  <si>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</si>
  <si>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</si>
  <si>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</si>
  <si>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</si>
  <si>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</si>
  <si>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</si>
  <si>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</si>
  <si>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</si>
  <si>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</si>
  <si>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</si>
  <si>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</si>
  <si>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</si>
  <si>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</si>
  <si>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</si>
  <si>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</si>
  <si>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</si>
  <si>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</si>
  <si>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</si>
  <si>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</si>
  <si>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</si>
  <si>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</si>
  <si>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</si>
  <si>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</si>
  <si>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</si>
  <si>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</si>
  <si>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</si>
  <si>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</si>
  <si>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</si>
  <si>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</si>
  <si>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</si>
  <si>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</si>
  <si>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</si>
  <si>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</si>
  <si>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</si>
  <si>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</si>
  <si>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</si>
  <si>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</si>
  <si>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</si>
  <si>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</si>
  <si>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</si>
  <si>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</si>
  <si>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</si>
  <si>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</si>
  <si>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</si>
  <si>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</si>
  <si>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</si>
  <si>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</si>
  <si>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</si>
  <si>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</si>
  <si>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</si>
  <si>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</si>
  <si>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</si>
  <si>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</si>
  <si>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</si>
  <si>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</si>
  <si>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</si>
  <si>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</si>
  <si>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</si>
  <si>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</si>
  <si>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</si>
  <si>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</si>
  <si>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</si>
  <si>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</si>
  <si>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</si>
  <si>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</si>
  <si>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</si>
  <si>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</si>
  <si>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</si>
  <si>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</si>
  <si>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</si>
  <si>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</si>
  <si>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</si>
  <si>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</si>
  <si>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</si>
  <si>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</si>
  <si>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</si>
  <si>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</si>
  <si>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</si>
  <si>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</si>
  <si>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</si>
  <si>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</si>
  <si>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</si>
  <si>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</si>
  <si>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</si>
  <si>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</si>
  <si>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</si>
  <si>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</si>
  <si>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</si>
  <si>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</si>
  <si>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</si>
  <si>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</si>
  <si>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</si>
  <si>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</si>
  <si>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</si>
  <si>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</si>
  <si>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</si>
  <si>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</si>
  <si>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</si>
  <si>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</si>
  <si>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</si>
  <si>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</si>
  <si>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</si>
  <si>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</si>
  <si>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</si>
  <si>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</si>
  <si>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</si>
  <si>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</si>
  <si>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</si>
  <si>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</si>
  <si>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</si>
  <si>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</si>
  <si>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</si>
  <si>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</si>
  <si>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</si>
  <si>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</si>
  <si>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</si>
  <si>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</si>
  <si>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</si>
  <si>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</si>
  <si>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</si>
  <si>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</si>
  <si>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</si>
  <si>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</si>
  <si>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</si>
  <si>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</si>
  <si>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</si>
  <si>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</si>
  <si>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</si>
  <si>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</si>
  <si>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</si>
  <si>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</si>
  <si>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</si>
  <si>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</si>
  <si>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</si>
  <si>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</si>
  <si>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</si>
  <si>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</si>
  <si>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</si>
  <si>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</si>
  <si>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</si>
  <si>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</si>
  <si>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</si>
  <si>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</si>
  <si>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</si>
  <si>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</si>
  <si>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</si>
  <si>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</si>
  <si>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</si>
  <si>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</si>
  <si>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</si>
  <si>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</si>
  <si>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</si>
  <si>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</si>
  <si>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</si>
  <si>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</si>
  <si>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</si>
  <si>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</si>
  <si>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</si>
  <si>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</si>
  <si>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</si>
  <si>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</si>
  <si>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</si>
  <si>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</si>
  <si>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</si>
  <si>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</si>
  <si>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</si>
  <si>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</si>
  <si>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</si>
  <si>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</si>
  <si>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</si>
  <si>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</si>
  <si>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</si>
  <si>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</si>
  <si>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</si>
  <si>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</si>
  <si>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</si>
  <si>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</si>
  <si>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</si>
  <si>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</si>
  <si>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</si>
  <si>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</si>
  <si>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</si>
  <si>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</si>
  <si>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</si>
  <si>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</si>
  <si>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</si>
  <si>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</si>
  <si>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</si>
  <si>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</si>
  <si>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</si>
  <si>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</si>
  <si>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</si>
  <si>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</si>
  <si>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</si>
  <si>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</si>
  <si>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</si>
  <si>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</si>
  <si>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</si>
  <si>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</si>
  <si>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</si>
  <si>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</si>
  <si>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</si>
  <si>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</si>
  <si>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</si>
  <si>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</si>
  <si>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</si>
  <si>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</si>
  <si>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</si>
  <si>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</si>
  <si>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</si>
  <si>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</si>
  <si>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</si>
  <si>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</si>
  <si>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</si>
  <si>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</si>
  <si>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</si>
  <si>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</si>
  <si>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</si>
  <si>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</si>
  <si>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</si>
  <si>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</si>
  <si>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</si>
  <si>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</si>
  <si>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</si>
  <si>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</si>
  <si>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</si>
  <si>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</si>
  <si>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</si>
  <si>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</si>
  <si>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</si>
  <si>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</si>
  <si>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</si>
  <si>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</si>
  <si>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</si>
  <si>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</si>
  <si>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</si>
  <si>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</si>
  <si>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</si>
  <si>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</si>
  <si>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</si>
  <si>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</si>
  <si>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</si>
  <si>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</si>
  <si>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</si>
  <si>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</si>
  <si>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</si>
  <si>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</si>
  <si>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</si>
  <si>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</si>
  <si>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</si>
  <si>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</si>
  <si>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</si>
  <si>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</si>
  <si>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</si>
  <si>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</si>
  <si>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</si>
  <si>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</si>
  <si>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</si>
  <si>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</si>
  <si>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</si>
  <si>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</si>
  <si>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</si>
  <si>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</si>
  <si>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</si>
  <si>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</si>
  <si>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</si>
  <si>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</si>
  <si>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</si>
  <si>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</si>
  <si>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</si>
  <si>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</si>
  <si>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</si>
  <si>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</si>
  <si>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</si>
  <si>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</si>
  <si>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</si>
  <si>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</si>
  <si>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</si>
  <si>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</si>
  <si>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</si>
  <si>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</si>
  <si>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</si>
  <si>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</si>
  <si>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</si>
  <si>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</si>
  <si>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</si>
  <si>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</si>
  <si>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</si>
  <si>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</si>
  <si>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</si>
  <si>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</si>
  <si>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</si>
  <si>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</si>
  <si>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</si>
  <si>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</si>
  <si>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</si>
  <si>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</si>
  <si>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</si>
  <si>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</si>
  <si>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</si>
  <si>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</si>
  <si>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</si>
  <si>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</si>
  <si>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</si>
  <si>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</si>
  <si>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</si>
  <si>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</si>
  <si>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</si>
  <si>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</si>
  <si>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</si>
  <si>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</si>
  <si>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</si>
  <si>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</si>
  <si>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</si>
  <si>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</si>
  <si>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</si>
  <si>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</si>
  <si>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</si>
  <si>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</si>
  <si>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</si>
  <si>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</si>
  <si>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</si>
  <si>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</si>
  <si>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</si>
  <si>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</si>
  <si>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</si>
  <si>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</si>
  <si>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</si>
  <si>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</si>
  <si>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</si>
  <si>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</si>
  <si>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</si>
  <si>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</si>
  <si>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</si>
  <si>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</si>
  <si>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</si>
  <si>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</si>
  <si>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</si>
  <si>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</si>
  <si>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</si>
  <si>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</si>
  <si>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</si>
  <si>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</si>
  <si>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</si>
  <si>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</si>
  <si>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</si>
  <si>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</si>
  <si>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</si>
  <si>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</si>
  <si>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</si>
  <si>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</si>
  <si>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</si>
  <si>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</si>
  <si>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</si>
  <si>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</si>
  <si>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</si>
  <si>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</si>
  <si>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</si>
  <si>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</si>
  <si>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</si>
  <si>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</si>
  <si>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</si>
  <si>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</si>
  <si>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</si>
  <si>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</si>
  <si>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</si>
  <si>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</si>
  <si>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</si>
  <si>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</si>
  <si>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</si>
  <si>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</si>
  <si>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</si>
  <si>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</si>
  <si>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</si>
  <si>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</si>
  <si>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</si>
  <si>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</si>
  <si>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</si>
  <si>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</si>
  <si>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</si>
  <si>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</si>
  <si>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</si>
  <si>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</si>
  <si>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</si>
  <si>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</si>
  <si>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</si>
  <si>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</si>
  <si>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</si>
  <si>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</si>
  <si>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</si>
  <si>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</si>
  <si>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</si>
  <si>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</si>
  <si>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</si>
  <si>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</si>
  <si>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</si>
  <si>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</si>
  <si>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</si>
  <si>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</si>
  <si>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</si>
  <si>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</si>
  <si>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</si>
  <si>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</si>
  <si>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</si>
  <si>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</si>
  <si>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</si>
  <si>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</si>
  <si>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</si>
  <si>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</si>
  <si>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</si>
  <si>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</si>
  <si>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</si>
  <si>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</si>
  <si>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</si>
  <si>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</si>
  <si>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</si>
  <si>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</si>
  <si>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</si>
  <si>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</si>
  <si>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</si>
  <si>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</si>
  <si>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</si>
  <si>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</si>
  <si>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</si>
  <si>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</si>
  <si>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</si>
  <si>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</si>
  <si>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</si>
  <si>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</si>
  <si>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</si>
  <si>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</si>
  <si>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</si>
  <si>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</si>
  <si>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</si>
  <si>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</si>
  <si>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</si>
  <si>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</si>
  <si>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</si>
  <si>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</si>
  <si>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</si>
  <si>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</si>
  <si>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</si>
  <si>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</si>
  <si>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</si>
  <si>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</si>
  <si>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</si>
  <si>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</si>
  <si>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</si>
  <si>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</si>
  <si>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</si>
  <si>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</si>
  <si>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</si>
  <si>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</si>
  <si>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</si>
  <si>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</si>
  <si>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</si>
  <si>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</si>
  <si>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</si>
  <si>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</si>
  <si>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</si>
  <si>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</si>
  <si>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</si>
  <si>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</si>
  <si>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</si>
  <si>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</si>
  <si>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</si>
  <si>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</si>
  <si>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</si>
  <si>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</si>
  <si>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</si>
  <si>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</si>
  <si>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</si>
  <si>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</si>
  <si>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</si>
  <si>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</si>
  <si>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</si>
  <si>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</si>
  <si>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</si>
  <si>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</si>
  <si>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</si>
  <si>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</si>
  <si>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</si>
  <si>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</si>
  <si>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</si>
  <si>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</si>
  <si>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</si>
  <si>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</si>
  <si>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</si>
  <si>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</si>
  <si>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</si>
  <si>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</si>
  <si>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</si>
  <si>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</si>
  <si>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</si>
  <si>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</si>
  <si>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</si>
  <si>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</si>
  <si>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</si>
  <si>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</si>
  <si>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</si>
  <si>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</si>
  <si>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</si>
  <si>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</si>
  <si>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</si>
  <si>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</si>
  <si>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</si>
  <si>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</si>
  <si>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</si>
  <si>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</si>
  <si>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</si>
  <si>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</si>
  <si>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</si>
  <si>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</si>
  <si>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</si>
  <si>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</si>
  <si>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</si>
  <si>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</si>
  <si>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</si>
  <si>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</si>
  <si>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</si>
  <si>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</si>
  <si>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</si>
  <si>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</si>
  <si>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</si>
  <si>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</si>
  <si>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</si>
  <si>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</si>
  <si>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</si>
  <si>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</si>
  <si>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</si>
  <si>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</si>
  <si>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</si>
  <si>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</si>
  <si>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</si>
  <si>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</si>
  <si>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</si>
  <si>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</si>
  <si>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</si>
  <si>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</si>
  <si>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</si>
  <si>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</si>
  <si>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</si>
  <si>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</si>
  <si>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</si>
  <si>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</si>
  <si>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</si>
  <si>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</si>
  <si>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</si>
  <si>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</si>
  <si>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</si>
  <si>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</si>
  <si>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</si>
  <si>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</si>
  <si>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</si>
  <si>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</si>
  <si>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</si>
  <si>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</si>
  <si>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</si>
  <si>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</si>
  <si>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</si>
  <si>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</si>
  <si>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</si>
  <si>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</si>
  <si>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</si>
  <si>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</si>
  <si>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</si>
  <si>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</si>
  <si>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</si>
  <si>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</si>
  <si>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</si>
  <si>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</si>
  <si>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</si>
  <si>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</si>
  <si>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</si>
  <si>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</si>
  <si>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</si>
  <si>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</si>
  <si>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</si>
  <si>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</si>
  <si>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</si>
  <si>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</si>
  <si>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</si>
  <si>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</si>
  <si>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</si>
  <si>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</si>
  <si>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</si>
  <si>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</si>
  <si>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</si>
  <si>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</si>
  <si>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</si>
  <si>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</si>
  <si>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</si>
  <si>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</si>
  <si>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</si>
  <si>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</si>
  <si>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</si>
  <si>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</si>
  <si>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</si>
  <si>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</si>
  <si>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</si>
  <si>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</si>
  <si>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</si>
  <si>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</si>
  <si>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</si>
  <si>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</si>
  <si>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</si>
  <si>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</si>
  <si>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</si>
  <si>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</si>
  <si>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</si>
  <si>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</si>
  <si>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</si>
  <si>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</si>
  <si>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</si>
  <si>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</si>
  <si>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</si>
  <si>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</si>
  <si>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</si>
  <si>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</si>
  <si>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</si>
  <si>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</si>
  <si>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</si>
  <si>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</si>
  <si>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</si>
  <si>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</si>
  <si>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</si>
  <si>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</si>
  <si>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</si>
  <si>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</si>
  <si>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</si>
  <si>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</si>
  <si>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</si>
  <si>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</si>
  <si>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</si>
  <si>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</si>
  <si>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</si>
  <si>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</si>
  <si>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</si>
  <si>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</si>
  <si>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</si>
  <si>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</si>
  <si>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</si>
  <si>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</si>
  <si>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</si>
  <si>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</si>
  <si>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</si>
  <si>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</si>
  <si>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</si>
  <si>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</si>
  <si>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</si>
  <si>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</si>
  <si>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</si>
  <si>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</si>
  <si>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</si>
  <si>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</si>
  <si>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</si>
  <si>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</si>
  <si>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</si>
  <si>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</si>
  <si>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</si>
  <si>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</si>
  <si>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</si>
  <si>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</si>
  <si>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</si>
  <si>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</si>
  <si>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</si>
  <si>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</si>
  <si>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</si>
  <si>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</si>
  <si>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</si>
  <si>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</si>
  <si>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</si>
  <si>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</si>
  <si>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</si>
  <si>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</si>
  <si>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</si>
  <si>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</si>
  <si>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</si>
  <si>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</si>
  <si>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</si>
  <si>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</si>
  <si>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</si>
  <si>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</si>
  <si>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</si>
  <si>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</si>
  <si>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</si>
  <si>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</si>
  <si>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</si>
  <si>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</si>
  <si>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</si>
  <si>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</si>
  <si>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</si>
  <si>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</si>
  <si>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</si>
  <si>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</si>
  <si>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</si>
  <si>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</si>
  <si>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</si>
  <si>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</si>
  <si>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</si>
  <si>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</si>
  <si>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</si>
  <si>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</si>
  <si>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</si>
  <si>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</si>
  <si>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</si>
  <si>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</si>
  <si>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</si>
  <si>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</si>
  <si>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</si>
  <si>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</si>
  <si>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</si>
  <si>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</si>
  <si>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</si>
  <si>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</si>
  <si>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</si>
  <si>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</si>
  <si>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</si>
  <si>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</si>
  <si>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</si>
  <si>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</si>
  <si>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</si>
  <si>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</si>
  <si>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</si>
  <si>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</si>
  <si>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</si>
  <si>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</si>
  <si>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</si>
  <si>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</si>
  <si>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</si>
  <si>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</si>
  <si>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</si>
  <si>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</si>
  <si>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</si>
  <si>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</si>
  <si>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</si>
  <si>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</si>
  <si>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</si>
  <si>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</si>
  <si>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</si>
  <si>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</si>
  <si>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</si>
  <si>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</si>
  <si>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</si>
  <si>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</si>
  <si>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</si>
  <si>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</si>
  <si>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</si>
  <si>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</si>
  <si>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</si>
  <si>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</si>
  <si>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</si>
  <si>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</si>
  <si>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</si>
  <si>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</si>
  <si>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</si>
  <si>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</si>
  <si>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</si>
  <si>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</si>
  <si>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</si>
  <si>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</si>
  <si>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</si>
  <si>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</si>
  <si>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</si>
  <si>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</si>
  <si>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</si>
  <si>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</si>
  <si>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</si>
  <si>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</si>
  <si>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</si>
  <si>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</si>
  <si>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</si>
  <si>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</si>
  <si>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</si>
  <si>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</si>
  <si>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</si>
  <si>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</si>
  <si>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</si>
  <si>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</si>
  <si>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</si>
  <si>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</si>
  <si>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</si>
  <si>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</si>
  <si>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</si>
  <si>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</si>
  <si>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</si>
  <si>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</si>
  <si>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</si>
  <si>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</si>
  <si>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</si>
  <si>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</si>
  <si>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</si>
  <si>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</si>
  <si>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</si>
  <si>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</si>
  <si>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</si>
  <si>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</si>
  <si>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</si>
  <si>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</si>
  <si>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</si>
  <si>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</si>
  <si>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</si>
  <si>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</si>
  <si>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</si>
  <si>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</si>
  <si>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</si>
  <si>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</si>
  <si>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</si>
  <si>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</si>
  <si>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</si>
  <si>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</si>
  <si>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</si>
  <si>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</si>
  <si>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</si>
  <si>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</si>
  <si>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</si>
  <si>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</si>
  <si>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</si>
  <si>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</si>
  <si>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</si>
  <si>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</si>
  <si>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</si>
  <si>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</si>
  <si>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</si>
  <si>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</si>
  <si>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</si>
  <si>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</si>
  <si>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</si>
  <si>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</si>
  <si>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</si>
  <si>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</si>
  <si>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</si>
  <si>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</si>
  <si>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</si>
  <si>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</si>
  <si>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</si>
  <si>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</si>
  <si>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</si>
  <si>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</si>
  <si>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</si>
  <si>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</si>
  <si>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</si>
  <si>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</si>
  <si>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</si>
  <si>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</si>
  <si>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</si>
  <si>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</si>
  <si>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</si>
  <si>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</si>
  <si>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</si>
  <si>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</si>
  <si>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</si>
  <si>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</si>
  <si>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</si>
  <si>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</si>
  <si>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</si>
  <si>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</si>
  <si>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</si>
  <si>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</si>
  <si>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</si>
  <si>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</si>
  <si>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</si>
  <si>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</si>
  <si>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</si>
  <si>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</si>
  <si>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</si>
  <si>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</si>
  <si>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</si>
  <si>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</si>
  <si>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</si>
  <si>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</si>
  <si>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</si>
  <si>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</si>
  <si>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</si>
  <si>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</si>
  <si>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</si>
  <si>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</si>
  <si>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</si>
  <si>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</si>
  <si>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</si>
  <si>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</si>
  <si>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</si>
  <si>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</si>
  <si>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</si>
  <si>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</si>
  <si>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</si>
  <si>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</si>
  <si>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</si>
  <si>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</si>
  <si>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</si>
  <si>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</si>
  <si>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</si>
  <si>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</si>
  <si>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</si>
  <si>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</si>
  <si>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</si>
  <si>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</si>
  <si>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</si>
  <si>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</si>
  <si>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</si>
  <si>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</si>
  <si>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</si>
  <si>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</si>
  <si>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</si>
  <si>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</si>
  <si>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</si>
  <si>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</si>
  <si>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</si>
  <si>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</si>
  <si>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</si>
  <si>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</si>
  <si>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</si>
  <si>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</si>
  <si>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</si>
  <si>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</si>
  <si>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</si>
  <si>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</si>
  <si>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</si>
  <si>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</si>
  <si>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</si>
  <si>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</si>
  <si>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</si>
  <si>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</si>
  <si>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</si>
  <si>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</si>
  <si>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</si>
  <si>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</si>
  <si>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</si>
  <si>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</si>
  <si>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</si>
  <si>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</si>
  <si>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</si>
  <si>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</si>
  <si>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</si>
  <si>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</si>
  <si>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</si>
  <si>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</si>
  <si>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</si>
  <si>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</si>
  <si>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</si>
  <si>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</si>
  <si>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</si>
  <si>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</si>
  <si>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</si>
  <si>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</si>
  <si>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</si>
  <si>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</si>
  <si>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</si>
  <si>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</si>
  <si>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</si>
  <si>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</si>
  <si>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</si>
  <si>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</si>
  <si>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</si>
  <si>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</si>
  <si>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</si>
  <si>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</si>
  <si>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</si>
  <si>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</si>
  <si>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</si>
  <si>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</si>
  <si>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</si>
  <si>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</si>
  <si>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</si>
  <si>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</si>
  <si>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</si>
  <si>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</si>
  <si>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</si>
  <si>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</si>
  <si>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</si>
  <si>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</si>
  <si>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</si>
  <si>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</si>
  <si>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</si>
  <si>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</si>
  <si>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</si>
  <si>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</si>
  <si>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</si>
  <si>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</si>
  <si>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</si>
  <si>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</si>
  <si>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</si>
  <si>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</si>
  <si>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</si>
  <si>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</si>
  <si>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</si>
  <si>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</si>
  <si>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</si>
  <si>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</si>
  <si>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</si>
  <si>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</si>
  <si>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</si>
  <si>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</si>
  <si>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</si>
  <si>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</si>
  <si>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</si>
  <si>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</si>
  <si>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</si>
  <si>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</si>
  <si>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</si>
  <si>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</si>
  <si>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</si>
  <si>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</si>
  <si>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</si>
  <si>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</si>
  <si>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</si>
  <si>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</si>
  <si>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</si>
  <si>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</si>
  <si>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</si>
  <si>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</si>
  <si>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</si>
  <si>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</si>
  <si>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</si>
  <si>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</si>
  <si>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</si>
  <si>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</si>
  <si>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</si>
  <si>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</si>
  <si>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</si>
  <si>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</si>
  <si>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</si>
  <si>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</si>
  <si>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</si>
  <si>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</si>
  <si>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</si>
  <si>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</si>
  <si>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</si>
  <si>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</si>
  <si>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</si>
  <si>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</si>
  <si>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</si>
  <si>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</si>
  <si>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</si>
  <si>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</si>
  <si>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</si>
  <si>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</si>
  <si>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</si>
  <si>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</si>
  <si>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</si>
  <si>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</si>
  <si>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</si>
  <si>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</si>
  <si>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</si>
  <si>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</si>
  <si>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</si>
  <si>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</si>
  <si>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</si>
  <si>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</si>
  <si>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</si>
  <si>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</si>
  <si>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</si>
  <si>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</si>
  <si>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</si>
  <si>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</si>
  <si>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</si>
  <si>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</si>
  <si>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</si>
  <si>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</si>
  <si>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</si>
  <si>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</si>
  <si>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</si>
  <si>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</si>
  <si>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</si>
  <si>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</si>
  <si>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</si>
  <si>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</si>
  <si>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</si>
  <si>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</si>
  <si>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</si>
  <si>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</si>
  <si>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</si>
  <si>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</si>
  <si>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</si>
  <si>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</si>
  <si>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</si>
  <si>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</si>
  <si>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</si>
  <si>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</si>
  <si>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</si>
  <si>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</si>
  <si>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</si>
  <si>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</si>
  <si>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</si>
  <si>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</si>
  <si>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</si>
  <si>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</si>
  <si>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</si>
  <si>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</si>
  <si>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</si>
  <si>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</si>
  <si>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</si>
  <si>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</si>
  <si>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</si>
  <si>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</si>
  <si>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</si>
  <si>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</si>
  <si>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</si>
  <si>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</si>
  <si>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</si>
  <si>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</si>
  <si>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</si>
  <si>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</si>
  <si>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</si>
  <si>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</si>
  <si>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</si>
  <si>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</si>
  <si>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</si>
  <si>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</si>
  <si>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</si>
  <si>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</si>
  <si>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</si>
  <si>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</si>
  <si>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</si>
  <si>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</si>
  <si>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</si>
  <si>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</si>
  <si>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</si>
  <si>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</si>
  <si>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</si>
  <si>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</si>
  <si>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</si>
  <si>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</si>
  <si>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</si>
  <si>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</si>
  <si>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</si>
  <si>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</si>
  <si>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</si>
  <si>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</si>
  <si>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</si>
  <si>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</si>
  <si>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</si>
  <si>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</si>
  <si>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</si>
  <si>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</si>
  <si>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</si>
  <si>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</si>
  <si>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</si>
  <si>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</si>
  <si>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</si>
  <si>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</si>
  <si>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</si>
  <si>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</si>
  <si>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</si>
  <si>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</si>
  <si>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</si>
  <si>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</si>
  <si>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</si>
  <si>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</si>
  <si>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</si>
  <si>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</si>
  <si>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</si>
  <si>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</si>
  <si>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</si>
  <si>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</si>
  <si>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</si>
  <si>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</si>
  <si>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</si>
  <si>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</si>
  <si>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</si>
  <si>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</si>
  <si>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</si>
  <si>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</si>
  <si>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</si>
  <si>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</si>
  <si>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</si>
  <si>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</si>
  <si>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</si>
  <si>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</si>
  <si>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</si>
  <si>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</si>
  <si>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</si>
  <si>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</si>
  <si>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</si>
  <si>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</si>
  <si>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</si>
  <si>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</si>
  <si>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</si>
  <si>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</si>
  <si>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</si>
  <si>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</si>
  <si>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</si>
  <si>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</si>
  <si>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</si>
  <si>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</si>
  <si>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</si>
  <si>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</si>
  <si>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</si>
  <si>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</si>
  <si>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</si>
  <si>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</si>
  <si>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</si>
  <si>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</si>
  <si>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</si>
  <si>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</si>
  <si>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</si>
  <si>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</si>
  <si>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</si>
  <si>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</si>
  <si>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</si>
  <si>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</si>
  <si>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</si>
  <si>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</si>
  <si>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</si>
  <si>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</si>
  <si>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</si>
  <si>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</si>
  <si>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</si>
  <si>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</si>
  <si>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</si>
  <si>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</si>
  <si>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</si>
  <si>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</si>
  <si>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</si>
  <si>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</si>
  <si>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</si>
  <si>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</si>
  <si>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</si>
  <si>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</si>
  <si>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</si>
  <si>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</si>
  <si>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</si>
  <si>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</si>
  <si>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</si>
  <si>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</si>
  <si>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</si>
  <si>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</si>
  <si>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</si>
  <si>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</si>
  <si>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</si>
  <si>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</si>
  <si>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</si>
  <si>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</si>
  <si>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</si>
  <si>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</si>
  <si>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</si>
  <si>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</si>
  <si>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</si>
  <si>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</si>
  <si>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</si>
  <si>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</si>
  <si>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</si>
  <si>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</si>
  <si>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</si>
  <si>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</si>
  <si>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</si>
  <si>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</si>
  <si>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</si>
  <si>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</si>
  <si>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</si>
  <si>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</si>
  <si>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</si>
  <si>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</si>
  <si>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</si>
  <si>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</si>
  <si>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</si>
  <si>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</si>
  <si>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</si>
  <si>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</si>
  <si>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</si>
  <si>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</si>
  <si>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</si>
  <si>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</si>
  <si>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</si>
  <si>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</si>
  <si>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</si>
  <si>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</si>
  <si>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</si>
  <si>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</si>
  <si>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</si>
  <si>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</si>
  <si>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</si>
  <si>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</si>
  <si>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</si>
  <si>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</si>
  <si>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</si>
  <si>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</si>
  <si>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</si>
  <si>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</si>
  <si>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</si>
  <si>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</si>
  <si>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</si>
  <si>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</si>
  <si>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</si>
  <si>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</si>
  <si>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</si>
  <si>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</si>
  <si>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</si>
  <si>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</si>
  <si>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</si>
  <si>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</si>
  <si>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</si>
  <si>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</si>
  <si>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</si>
  <si>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</si>
  <si>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</si>
  <si>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</si>
  <si>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</si>
  <si>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</si>
  <si>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</si>
  <si>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</si>
  <si>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</si>
  <si>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</si>
  <si>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</si>
  <si>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</si>
  <si>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</si>
  <si>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</si>
  <si>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</si>
  <si>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</si>
  <si>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</si>
  <si>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</si>
  <si>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</si>
  <si>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</si>
  <si>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</si>
  <si>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</si>
  <si>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</si>
  <si>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</si>
  <si>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</si>
  <si>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</si>
  <si>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</si>
  <si>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</si>
  <si>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</si>
  <si>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</si>
  <si>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</si>
  <si>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</si>
  <si>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</si>
  <si>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</si>
  <si>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</si>
  <si>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</si>
  <si>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</si>
  <si>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</si>
  <si>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</si>
  <si>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</si>
  <si>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</si>
  <si>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</si>
  <si>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</si>
  <si>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</si>
  <si>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</si>
  <si>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</si>
  <si>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</si>
  <si>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</si>
  <si>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</si>
  <si>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</si>
  <si>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</si>
  <si>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</si>
  <si>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</si>
  <si>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</si>
  <si>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</si>
  <si>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</si>
  <si>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</si>
  <si>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</si>
  <si>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</si>
  <si>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</si>
  <si>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</si>
  <si>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</si>
  <si>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</si>
  <si>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</si>
  <si>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</si>
  <si>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</si>
  <si>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</si>
  <si>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</si>
  <si>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</si>
  <si>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</si>
  <si>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</si>
  <si>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</si>
  <si>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</si>
  <si>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</si>
  <si>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</si>
  <si>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</si>
  <si>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</si>
  <si>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</si>
  <si>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</si>
  <si>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</si>
  <si>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</si>
  <si>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</si>
  <si>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</si>
  <si>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</si>
  <si>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</si>
  <si>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</si>
  <si>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</si>
  <si>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</si>
  <si>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</si>
  <si>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</si>
  <si>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</si>
  <si>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</si>
  <si>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</si>
  <si>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</si>
  <si>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</si>
  <si>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</si>
  <si>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</si>
  <si>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</si>
  <si>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</si>
  <si>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</si>
  <si>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</si>
  <si>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</si>
  <si>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</si>
  <si>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</si>
  <si>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</si>
  <si>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</si>
  <si>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</si>
  <si>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</si>
  <si>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</si>
  <si>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</si>
  <si>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</si>
  <si>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</si>
  <si>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</si>
  <si>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</si>
  <si>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</si>
  <si>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</si>
  <si>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</si>
  <si>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</si>
  <si>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</si>
  <si>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</si>
  <si>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</si>
  <si>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</si>
  <si>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</si>
  <si>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</si>
  <si>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</si>
  <si>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</si>
  <si>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</si>
  <si>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</si>
  <si>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</si>
  <si>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</si>
  <si>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</si>
  <si>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</si>
  <si>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</si>
  <si>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</si>
  <si>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</si>
  <si>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</si>
  <si>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</si>
  <si>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</si>
  <si>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</si>
  <si>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</si>
  <si>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</si>
  <si>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</si>
  <si>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</si>
  <si>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</si>
  <si>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</si>
  <si>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</si>
  <si>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</si>
  <si>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</si>
  <si>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</si>
  <si>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</si>
  <si>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</si>
  <si>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</si>
  <si>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</si>
  <si>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</si>
  <si>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</si>
  <si>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</si>
  <si>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</si>
  <si>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</si>
  <si>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</si>
  <si>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</si>
  <si>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</si>
  <si>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</si>
  <si>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</si>
  <si>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</si>
  <si>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</si>
  <si>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</si>
  <si>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</si>
  <si>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</si>
  <si>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</si>
  <si>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</si>
  <si>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</si>
  <si>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</si>
  <si>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</si>
  <si>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</si>
  <si>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</si>
  <si>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</si>
  <si>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</si>
  <si>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</si>
  <si>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</si>
  <si>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</si>
  <si>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</si>
  <si>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</si>
  <si>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</si>
  <si>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</si>
  <si>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</si>
  <si>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</si>
  <si>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</si>
  <si>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</si>
  <si>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</si>
  <si>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</si>
  <si>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</si>
  <si>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</si>
  <si>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</si>
  <si>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</si>
  <si>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</si>
  <si>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</si>
  <si>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</si>
  <si>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</si>
  <si>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</si>
  <si>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</si>
  <si>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</si>
  <si>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</si>
  <si>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</si>
  <si>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</si>
  <si>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</si>
  <si>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</si>
  <si>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</si>
  <si>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</si>
  <si>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</si>
  <si>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</si>
  <si>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</si>
  <si>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</si>
  <si>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</si>
  <si>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</si>
  <si>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</si>
  <si>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</si>
  <si>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</si>
  <si>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</si>
  <si>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</si>
  <si>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</si>
  <si>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</si>
  <si>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</si>
  <si>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</si>
  <si>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</si>
  <si>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</si>
  <si>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</si>
  <si>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</si>
  <si>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</si>
  <si>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</si>
  <si>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</si>
  <si>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</si>
  <si>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</si>
  <si>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</si>
  <si>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</si>
  <si>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</si>
  <si>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</si>
  <si>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</si>
  <si>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</si>
  <si>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</si>
  <si>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</si>
  <si>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</si>
  <si>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</si>
  <si>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</si>
  <si>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</si>
  <si>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</si>
  <si>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</si>
  <si>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</si>
  <si>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</si>
  <si>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</si>
  <si>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</si>
  <si>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</si>
  <si>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</si>
  <si>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</si>
  <si>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</si>
  <si>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</si>
  <si>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</si>
  <si>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</si>
  <si>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</si>
  <si>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</si>
  <si>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</si>
  <si>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</si>
  <si>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</si>
  <si>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</si>
  <si>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</si>
  <si>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</si>
  <si>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</si>
  <si>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</si>
  <si>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</si>
  <si>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</si>
  <si>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</si>
  <si>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</si>
  <si>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</si>
  <si>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</si>
  <si>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</si>
  <si>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</si>
  <si>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</si>
  <si>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</si>
  <si>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</si>
  <si>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</si>
  <si>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</si>
  <si>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</si>
  <si>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</si>
  <si>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</si>
  <si>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</si>
  <si>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</si>
  <si>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</si>
  <si>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</si>
  <si>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</si>
  <si>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</si>
  <si>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</si>
  <si>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</si>
  <si>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</si>
  <si>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</si>
  <si>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</si>
  <si>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</si>
  <si>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</si>
  <si>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</si>
  <si>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</si>
  <si>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</si>
  <si>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</si>
  <si>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</si>
  <si>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</si>
  <si>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</si>
  <si>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</si>
  <si>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</si>
  <si>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</si>
  <si>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</si>
  <si>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</si>
  <si>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</si>
  <si>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</si>
  <si>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</si>
  <si>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</si>
  <si>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</si>
  <si>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</si>
  <si>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</si>
  <si>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</si>
  <si>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</si>
  <si>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</si>
  <si>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</si>
  <si>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</si>
  <si>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</si>
  <si>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</si>
  <si>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</si>
  <si>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</si>
  <si>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</si>
  <si>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</si>
  <si>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</si>
  <si>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</si>
  <si>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</si>
  <si>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</si>
  <si>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</si>
  <si>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</si>
  <si>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</si>
  <si>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</si>
  <si>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</si>
  <si>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</si>
  <si>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</si>
  <si>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</si>
  <si>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</si>
  <si>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</si>
  <si>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</si>
  <si>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</si>
  <si>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</si>
  <si>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</si>
  <si>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</si>
  <si>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</si>
  <si>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</si>
  <si>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</si>
  <si>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</si>
  <si>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</si>
  <si>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</si>
  <si>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</si>
  <si>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</si>
  <si>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</si>
  <si>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</si>
  <si>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</si>
  <si>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</si>
  <si>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</si>
  <si>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</si>
  <si>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</si>
  <si>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</si>
  <si>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</si>
  <si>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</si>
  <si>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</si>
  <si>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</si>
  <si>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</si>
  <si>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</si>
  <si>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</si>
  <si>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</si>
  <si>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</si>
  <si>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</si>
  <si>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</si>
  <si>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</si>
  <si>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</si>
  <si>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</si>
  <si>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</si>
  <si>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</si>
  <si>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</si>
  <si>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</si>
  <si>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</si>
  <si>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</si>
  <si>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</si>
  <si>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</si>
  <si>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</si>
  <si>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</si>
  <si>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</si>
  <si>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</si>
  <si>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</si>
  <si>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</si>
  <si>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</si>
  <si>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</si>
  <si>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</si>
  <si>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</si>
  <si>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</si>
  <si>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</si>
  <si>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</si>
  <si>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</si>
  <si>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</si>
  <si>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</si>
  <si>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</si>
  <si>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</si>
  <si>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</si>
  <si>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</si>
  <si>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</si>
  <si>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</si>
  <si>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</si>
  <si>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</si>
  <si>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</si>
  <si>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</si>
  <si>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</si>
  <si>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</si>
  <si>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</si>
  <si>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</si>
  <si>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</si>
  <si>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</si>
  <si>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</si>
  <si>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</si>
  <si>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</si>
  <si>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</si>
  <si>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</si>
  <si>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</si>
  <si>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</si>
  <si>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</si>
  <si>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</si>
  <si>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</si>
  <si>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</si>
  <si>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</si>
  <si>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</si>
  <si>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</si>
  <si>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</si>
  <si>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</si>
  <si>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</si>
  <si>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</si>
  <si>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</si>
  <si>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</si>
  <si>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</si>
  <si>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</si>
  <si>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</si>
  <si>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</si>
  <si>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</si>
  <si>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</si>
  <si>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</si>
  <si>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</si>
  <si>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</si>
  <si>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</si>
  <si>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</si>
  <si>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</si>
  <si>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</si>
  <si>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</si>
  <si>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</si>
  <si>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</si>
  <si>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</si>
  <si>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</si>
  <si>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</si>
  <si>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</si>
  <si>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</si>
  <si>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</si>
  <si>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</si>
  <si>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</si>
  <si>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</si>
  <si>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</si>
  <si>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</si>
  <si>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</si>
  <si>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</si>
  <si>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</si>
  <si>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</si>
  <si>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</si>
  <si>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</si>
  <si>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</si>
  <si>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</si>
  <si>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</si>
  <si>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</si>
  <si>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</si>
  <si>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</si>
  <si>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</si>
  <si>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</si>
  <si>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</si>
  <si>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</si>
  <si>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</si>
  <si>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</si>
  <si>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</si>
  <si>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</si>
  <si>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</si>
  <si>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</si>
  <si>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</si>
  <si>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</si>
  <si>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</si>
  <si>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</si>
  <si>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</si>
  <si>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</si>
  <si>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</si>
  <si>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</si>
  <si>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</si>
  <si>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</si>
  <si>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</si>
  <si>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</si>
  <si>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</si>
  <si>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</si>
  <si>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</si>
  <si>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</si>
  <si>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</si>
  <si>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</si>
  <si>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</si>
  <si>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</si>
  <si>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</si>
  <si>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</si>
  <si>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</si>
  <si>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</si>
  <si>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</si>
  <si>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</si>
  <si>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</si>
  <si>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</si>
  <si>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</si>
  <si>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</si>
  <si>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</si>
  <si>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</si>
  <si>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</si>
  <si>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</si>
  <si>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</si>
  <si>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</si>
  <si>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</si>
  <si>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</si>
  <si>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</si>
  <si>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</si>
  <si>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</si>
  <si>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</si>
  <si>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</si>
  <si>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</si>
  <si>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</si>
  <si>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</si>
  <si>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</si>
  <si>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</si>
  <si>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</si>
  <si>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</si>
  <si>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</si>
  <si>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</si>
  <si>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</si>
  <si>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</si>
  <si>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</si>
  <si>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</si>
  <si>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</si>
  <si>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</si>
  <si>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</si>
  <si>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</si>
  <si>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</si>
  <si>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</si>
  <si>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</si>
  <si>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</si>
  <si>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</si>
  <si>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</si>
  <si>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</si>
  <si>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</si>
  <si>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</si>
  <si>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</si>
  <si>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</si>
  <si>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</si>
  <si>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</si>
  <si>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</si>
  <si>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</si>
  <si>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</si>
  <si>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</si>
  <si>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</si>
  <si>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</si>
  <si>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</si>
  <si>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</si>
  <si>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</si>
  <si>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</si>
  <si>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</si>
  <si>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</si>
  <si>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</si>
  <si>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</si>
  <si>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</si>
  <si>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</si>
  <si>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</si>
  <si>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</si>
  <si>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</si>
  <si>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</si>
  <si>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</si>
  <si>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</si>
  <si>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</si>
  <si>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</si>
  <si>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</si>
  <si>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</si>
  <si>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</si>
  <si>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</si>
  <si>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</si>
  <si>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</si>
  <si>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</si>
  <si>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</si>
  <si>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</si>
  <si>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</si>
  <si>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</si>
  <si>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</si>
  <si>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</si>
  <si>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</si>
  <si>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</si>
  <si>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</si>
  <si>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</si>
  <si>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</si>
  <si>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</si>
  <si>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</si>
  <si>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</si>
  <si>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</si>
  <si>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</si>
  <si>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</si>
  <si>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</si>
  <si>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</si>
  <si>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</si>
  <si>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</si>
  <si>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</si>
  <si>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</si>
  <si>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</si>
  <si>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</si>
  <si>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</si>
  <si>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</si>
  <si>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</si>
  <si>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</si>
  <si>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</si>
  <si>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</si>
  <si>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</si>
  <si>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</si>
  <si>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</si>
  <si>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</si>
  <si>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</si>
  <si>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</si>
  <si>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</si>
  <si>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</si>
  <si>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</si>
  <si>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</si>
  <si>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</si>
  <si>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</si>
  <si>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</si>
  <si>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</si>
  <si>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</si>
  <si>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</si>
  <si>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</si>
  <si>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</si>
  <si>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</si>
  <si>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</si>
  <si>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</si>
  <si>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</si>
  <si>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</si>
  <si>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</si>
  <si>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</si>
  <si>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</si>
  <si>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</si>
  <si>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</si>
  <si>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</si>
  <si>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</si>
  <si>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</si>
  <si>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</si>
  <si>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</si>
  <si>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</si>
  <si>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</si>
  <si>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</si>
  <si>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</si>
  <si>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</si>
  <si>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</si>
  <si>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</si>
  <si>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</si>
  <si>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</si>
  <si>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</si>
  <si>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</si>
  <si>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</si>
  <si>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</si>
  <si>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</si>
  <si>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</si>
  <si>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</si>
  <si>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</si>
  <si>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</si>
  <si>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</si>
  <si>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</si>
  <si>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</si>
  <si>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</si>
  <si>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</si>
  <si>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</si>
  <si>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</si>
  <si>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</si>
  <si>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</si>
  <si>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</si>
  <si>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</si>
  <si>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</si>
  <si>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</si>
  <si>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</si>
  <si>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</si>
  <si>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</si>
  <si>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</si>
  <si>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</si>
  <si>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</si>
  <si>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</si>
  <si>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</si>
  <si>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</si>
  <si>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</si>
  <si>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</si>
  <si>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</si>
  <si>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</si>
  <si>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</si>
  <si>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</si>
  <si>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</si>
  <si>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</si>
  <si>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</si>
  <si>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</si>
  <si>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</si>
  <si>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</si>
  <si>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</si>
  <si>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</si>
  <si>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</si>
  <si>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</si>
  <si>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</si>
  <si>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</si>
  <si>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</si>
  <si>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</si>
  <si>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</si>
  <si>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</si>
  <si>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</si>
  <si>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</si>
  <si>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</si>
  <si>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</si>
  <si>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</si>
  <si>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</si>
  <si>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</si>
  <si>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</si>
  <si>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</si>
  <si>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</si>
  <si>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</si>
  <si>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</si>
  <si>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</si>
  <si>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</si>
  <si>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</si>
  <si>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</si>
  <si>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</si>
  <si>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</si>
  <si>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</si>
  <si>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</si>
  <si>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</si>
  <si>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</si>
  <si>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</si>
  <si>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</si>
  <si>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</si>
  <si>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</si>
  <si>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</si>
  <si>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</si>
  <si>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</si>
  <si>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</si>
  <si>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</si>
  <si>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</si>
  <si>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</si>
  <si>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</si>
  <si>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</si>
  <si>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</si>
  <si>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</si>
  <si>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</si>
  <si>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</si>
  <si>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</si>
  <si>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</si>
  <si>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</si>
  <si>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</si>
  <si>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</si>
  <si>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</si>
  <si>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</si>
  <si>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</si>
  <si>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</si>
  <si>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</si>
  <si>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</si>
  <si>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</si>
  <si>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</si>
  <si>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</si>
  <si>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</si>
  <si>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</si>
  <si>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</si>
  <si>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</si>
  <si>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</si>
  <si>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</si>
  <si>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</si>
  <si>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</si>
  <si>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</si>
  <si>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</si>
  <si>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</si>
  <si>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</si>
  <si>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</si>
  <si>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</si>
  <si>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</si>
  <si>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</si>
  <si>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</si>
  <si>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</si>
  <si>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</si>
  <si>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</si>
  <si>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</si>
  <si>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</si>
  <si>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</si>
  <si>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</si>
  <si>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</si>
  <si>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</si>
  <si>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</si>
  <si>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</si>
  <si>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</si>
  <si>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</si>
  <si>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</si>
  <si>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</si>
  <si>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</si>
  <si>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</si>
  <si>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</si>
  <si>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</si>
  <si>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</si>
  <si>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</si>
  <si>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</si>
  <si>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</si>
  <si>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</si>
  <si>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</si>
  <si>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</si>
  <si>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</si>
  <si>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</si>
  <si>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</si>
  <si>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</si>
  <si>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</si>
  <si>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</si>
  <si>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</si>
  <si>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</si>
  <si>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</si>
  <si>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</si>
  <si>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</si>
  <si>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</si>
  <si>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</si>
  <si>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</si>
  <si>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</si>
  <si>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</si>
  <si>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</si>
  <si>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</si>
  <si>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</si>
  <si>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</si>
  <si>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</si>
  <si>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</si>
  <si>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</si>
  <si>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</si>
  <si>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</si>
  <si>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</si>
  <si>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</si>
  <si>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</si>
  <si>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</si>
  <si>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</si>
  <si>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</si>
  <si>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</si>
  <si>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</si>
  <si>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</si>
  <si>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</si>
  <si>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</si>
  <si>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</si>
  <si>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</si>
  <si>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</si>
  <si>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</si>
  <si>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</si>
  <si>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</si>
  <si>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</si>
  <si>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</si>
  <si>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</si>
  <si>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</si>
  <si>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</si>
  <si>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</si>
  <si>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</si>
  <si>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</si>
  <si>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</si>
  <si>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</si>
  <si>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</si>
  <si>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</si>
  <si>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</si>
  <si>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</si>
  <si>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</si>
  <si>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</si>
  <si>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</si>
  <si>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</si>
  <si>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</si>
  <si>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</si>
  <si>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</si>
  <si>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</si>
  <si>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</si>
  <si>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</si>
  <si>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</si>
  <si>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</si>
  <si>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</si>
  <si>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</si>
  <si>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</si>
  <si>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</si>
  <si>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</si>
  <si>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</si>
  <si>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</si>
  <si>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</si>
  <si>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</si>
  <si>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</si>
  <si>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</si>
  <si>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</si>
  <si>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</si>
  <si>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</si>
  <si>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</si>
  <si>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</si>
  <si>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</si>
  <si>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</si>
  <si>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</si>
  <si>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</si>
  <si>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</si>
  <si>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</si>
  <si>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</si>
  <si>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</si>
  <si>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</si>
  <si>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</si>
  <si>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</si>
  <si>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</si>
  <si>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</si>
  <si>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</si>
  <si>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</si>
  <si>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</si>
  <si>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</si>
  <si>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</si>
  <si>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</si>
  <si>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</si>
  <si>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</si>
  <si>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</si>
  <si>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</si>
  <si>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</si>
  <si>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</si>
  <si>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</si>
  <si>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</si>
  <si>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</si>
  <si>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</si>
  <si>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</si>
  <si>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</si>
  <si>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</si>
  <si>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</si>
  <si>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</si>
  <si>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</si>
  <si>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</si>
  <si>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</si>
  <si>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</si>
  <si>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</si>
  <si>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</si>
  <si>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</si>
  <si>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</si>
  <si>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</si>
  <si>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</si>
  <si>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</si>
  <si>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</si>
  <si>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</si>
  <si>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</si>
  <si>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</si>
  <si>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</si>
  <si>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</si>
  <si>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</si>
  <si>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</si>
  <si>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</si>
  <si>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</si>
  <si>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</si>
  <si>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</si>
  <si>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</si>
  <si>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</si>
  <si>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</si>
  <si>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</si>
  <si>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</si>
  <si>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</si>
  <si>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</si>
  <si>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</si>
  <si>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</si>
  <si>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</si>
  <si>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</si>
  <si>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</si>
  <si>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</si>
  <si>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</si>
  <si>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</si>
  <si>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</si>
  <si>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</si>
  <si>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</si>
  <si>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</si>
  <si>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</si>
  <si>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</si>
  <si>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</si>
  <si>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</si>
  <si>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</si>
  <si>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</si>
  <si>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</si>
  <si>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</si>
  <si>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</si>
  <si>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</si>
  <si>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</si>
  <si>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</si>
  <si>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</si>
  <si>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</si>
  <si>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</si>
  <si>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</si>
  <si>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</si>
  <si>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</si>
  <si>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</si>
  <si>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</si>
  <si>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</si>
  <si>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</si>
  <si>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</si>
  <si>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</si>
  <si>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</si>
  <si>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</si>
  <si>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</si>
  <si>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</si>
  <si>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</si>
  <si>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</si>
  <si>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</si>
  <si>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</si>
  <si>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</si>
  <si>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</si>
  <si>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</si>
  <si>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</si>
  <si>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PCM-20251011-00000503</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</si>
  <si>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</si>
  <si>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</si>
  <si>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</si>
  <si>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</si>
  <si>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</si>
  <si>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</si>
  <si>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</si>
  <si>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</si>
  <si>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</si>
  <si>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</si>
  <si>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</si>
  <si>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</si>
  <si>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</si>
  <si>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</si>
  <si>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</si>
  <si>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</si>
  <si>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</si>
  <si>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</si>
  <si>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</si>
  <si>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</si>
  <si>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</si>
  <si>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</si>
  <si>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</si>
  <si>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</si>
  <si>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</si>
  <si>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</si>
  <si>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</si>
  <si>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</si>
  <si>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</si>
  <si>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</si>
  <si>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</si>
  <si>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</si>
  <si>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</si>
  <si>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</si>
  <si>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</si>
  <si>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</si>
  <si>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</si>
  <si>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</si>
  <si>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</si>
  <si>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</si>
  <si>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</si>
  <si>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</si>
  <si>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</si>
  <si>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</si>
  <si>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</si>
  <si>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</si>
  <si>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</si>
  <si>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</si>
  <si>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</si>
  <si>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</si>
  <si>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</si>
  <si>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</si>
  <si>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</si>
  <si>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</si>
  <si>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</si>
  <si>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</si>
  <si>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</si>
  <si>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</si>
  <si>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</si>
  <si>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</si>
  <si>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</si>
  <si>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</si>
  <si>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</si>
  <si>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</si>
  <si>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</si>
  <si>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</si>
  <si>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</si>
  <si>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</si>
  <si>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</si>
  <si>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</si>
  <si>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</si>
  <si>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</si>
  <si>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</si>
  <si>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</si>
  <si>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</si>
  <si>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</si>
  <si>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</si>
  <si>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</si>
  <si>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</si>
  <si>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</si>
  <si>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</si>
  <si>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</si>
  <si>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</si>
  <si>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</si>
  <si>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</si>
  <si>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</si>
  <si>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</si>
  <si>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</si>
  <si>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PCM-20251011-00000001</t>
  </si>
  <si>
    <t>was night access issue / USF area team EM team on the way  30 mins</t>
  </si>
  <si>
    <t xml:space="preserve"> PCM-20251011-00000368 </t>
  </si>
  <si>
    <t>Site access night issue located at Al Qattan Tourist Village with limited access</t>
  </si>
  <si>
    <t>PCM-20251011-00000555</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</si>
  <si>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</si>
  <si>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</si>
  <si>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</si>
  <si>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</si>
  <si>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</si>
  <si>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PCM-20251011-00000593</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</si>
  <si>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</si>
  <si>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</si>
  <si>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</si>
  <si>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</si>
  <si>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</si>
  <si>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</si>
  <si>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</si>
  <si>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</si>
  <si>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PCM-20251011-00000511</t>
  </si>
  <si>
    <t xml:space="preserve">ETA 100 MIN </t>
  </si>
  <si>
    <t>PCM-20251011-00000527</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</si>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</sst>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6" totalsRowShown="0" headerRowDxfId="157" dataDxfId="156" headerRowBorderDxfId="154" tableBorderDxfId="155" totalsRowBorderDxfId="153">
  <autoFilter ref="A1:CJ1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278.40465046296595</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0.8953217592643341</v>
      </c>
      <c r="H3" s="163">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0.2925324074094533</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42" t="s">
        <v>14535</v>
      </c>
      <c r="E5" s="143" t="s">
        <v>38964</v>
      </c>
      <c r="F5" s="144">
        <v>45941.314189814817</v>
      </c>
      <c r="G5" s="145">
        <f ca="1">IFERROR(NOW()-F5,"")</f>
        <v>3.8886574075149838E-2</v>
      </c>
      <c r="H5" s="144">
        <v>45941.307650462964</v>
      </c>
      <c r="I5" s="142" t="str">
        <f>IFERROR(VLOOKUP(D5,DB!A:F,6,0),"")</f>
        <v>SCECO</v>
      </c>
      <c r="J5" s="65" t="str">
        <f>IFERROR(VLOOKUP(D5,DB!A:G,7,0),"")</f>
        <v>Dead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45941.353076388892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45941.353076388892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45941.353076388892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45941.353076388892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45941.353076388892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45941.353076388892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45941.353076388892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45941.353076388892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45941.353076388892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45941.353076388892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45941.353076388892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45941.353076388892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45941.353076388892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45941.353076388892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45941.353076388892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45941.353076388892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45941.353076388892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45941.353076388892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45941.353076388892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45941.353076388892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45941.353076388892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45941.353076388892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45941.353076388892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45941.353076388892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45941.353076388892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45941.353076388892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45941.353076388892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45941.353076388892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45941.353076388892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45941.353076388892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45941.353076388892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45941.353076388892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45941.353076388892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45941.353076388892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45941.353076388892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45941.353076388892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45941.353076388892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45941.353076388892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45941.353076388892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45941.353076388892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45941.353076388892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45941.353076388892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45941.353076388892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45941.353076388892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45941.353076388892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45941.353076388892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45941.353076388892</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36D0858E-12B7-4328-9C86-5F39EC6DF93F}"/>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6"/>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134.62599305556068</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116.35323842593061</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45941.353076388892</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45941.353076388892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45941.353076388892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45941.353076388892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45941.353076388892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45941.353076388892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45941.353076388892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45941.353076388892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45941.353076388892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45941.353076388892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45941.353076388892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45941.353076388892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45941.353076388892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45941.353076388892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45941.353076388892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45941.353076388892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45941.353076388892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45941.353076388892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45941.353076388892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45941.353076388892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45941.353076388892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45941.353076388892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45941.353076388892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45941.353076388892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45941.353076388892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45941.353076388892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45941.353076388892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45941.353076388892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45941.353076388892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45941.353076388892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45941.353076388892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45941.353076388892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45941.353076388892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45941.353076388892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45941.353076388892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45941.353076388892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45941.353076388892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45941.353076388892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45941.353076388892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45941.353076388892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45941.353076388892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45941.353076388892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45941.353076388892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45941.353076388892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45941.353076388892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45941.353076388892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45941.353076388892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45941.353076388892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45941.353076388892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45941.353076388892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45941.353076388892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45941.353076388892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45941.353076388892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45941.353076388892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45941.353076388892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45941.353076388892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45941.353076388892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45941.353076388892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45941.353076388892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45941.353076388892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45941.353076388892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45941.353076388892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45941.353076388892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45941.353076388892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45941.353076388892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45941.353076388892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45941.353076388892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45941.353076388892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45941.353076388892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45941.353076388892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45941.353076388892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45941.353076388892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45941.353076388892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45941.353076388892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45941.353076388892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45941.353076388892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45941.353076388892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45941.353076388892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45941.353076388892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45941.353076388892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45941.353076388892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45941.353076388892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45941.353076388892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45941.353076388892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45941.353076388892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45941.353076388892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45941.353076388892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45941.353076388892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45941.353076388892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45941.353076388892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45941.353076388892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45941.353076388892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45941.353076388892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45941.353076388892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45941.353076388892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45941.353076388892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45941.353076388892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45941.353076388892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45941.353076388892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45941.353076388892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45941.353076388892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45941.353076388892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45941.353076388892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45941.353076388892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45941.353076388892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45941.353076388892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45941.353076388892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45941.353076388892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45941.353076388892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45941.353076388892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45941.353076388892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45941.353076388892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45941.353076388892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45941.353076388892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45941.353076388892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45941.353076388892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45941.353076388892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45941.353076388892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45941.353076388892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45941.353076388892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45941.353076388892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45941.353076388892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45941.353076388892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45941.353076388892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45941.353076388892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45941.353076388892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45941.353076388892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45941.353076388892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45941.353076388892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45941.353076388892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45941.353076388892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45941.353076388892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45941.353076388892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45941.353076388892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45941.353076388892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45941.353076388892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45941.353076388892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45941.353076388892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45941.353076388892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45941.353076388892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45941.353076388892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45941.353076388892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45941.353076388892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45941.353076388892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45941.353076388892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45941.353076388892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45941.353076388892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45941.353076388892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45941.353076388892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45941.353076388892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45941.353076388892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45941.353076388892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45941.353076388892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45941.353076388892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45941.353076388892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45941.353076388892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45941.353076388892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45941.353076388892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45941.353076388892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45941.353076388892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45941.353076388892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45941.353076388892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45941.353076388892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45941.353076388892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45941.353076388892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45941.353076388892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45941.353076388892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45941.353076388892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45941.353076388892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45941.353076388892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45941.353076388892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sheetData>
  <dataValidations count="2">
    <dataValidation allowBlank="1" showInputMessage="1" showErrorMessage="1" sqref="E1" xr:uid="{4D935161-CDD3-4592-B877-3FB59C99E142}"/>
    <dataValidation type="list" allowBlank="1" showInputMessage="1" showErrorMessage="1" sqref="E3:E1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45941.353076388892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45941.353076388892</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45941.353076388892</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45941.353076388892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45941.353076388892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45941.353076388892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45941.353076388892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45941.353076388892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45941.353076388892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45941.353076388892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45941.353076388892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45941.353076388892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45941.353076388892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45941.353076388892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45941.353076388892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45941.353076388892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45941.353076388892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45941.353076388892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45941.353076388892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45941.353076388892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45941.353076388892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45941.353076388892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45941.353076388892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45941.353076388892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45941.353076388892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45941.353076388892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45941.353076388892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45941.353076388892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45941.353076388892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45941.353076388892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45941.353076388892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45941.353076388892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45941.353076388892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45941.353076388892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45941.353076388892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45941.353076388892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45941.353076388892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45941.353076388892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45941.353076388892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45941.353076388892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45941.353076388892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45941.353076388892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45941.353076388892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45941.353076388892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45941.353076388892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45941.353076388892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45941.353076388892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45941.353076388892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45941.353076388892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45941.353076388892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45941.353076388892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45941.353076388892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45941.353076388892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45941.353076388892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45941.353076388892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45941.353076388892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45941.353076388892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45941.353076388892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45941.353076388892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45941.353076388892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45941.353076388892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45941.353076388892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45941.353076388892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45941.353076388892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45941.353076388892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45941.353076388892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45941.353076388892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45941.353076388892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45941.353076388892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45941.353076388892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45941.353076388892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45941.353076388892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45941.353076388892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45941.353076388892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45941.353076388892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45941.353076388892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45941.353076388892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45941.353076388892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45941.353076388892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45941.353076388892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45941.353076388892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45941.353076388892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45941.353076388892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45941.353076388892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45941.353076388892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45941.353076388892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45941.353076388892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45941.353076388892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45941.353076388892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45941.353076388892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45941.353076388892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45941.353076388892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45941.353076388892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45941.353076388892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45941.353076388892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45941.353076388892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45941.353076388892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45941.353076388892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45941.353076388892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45941.353076388892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45941.353076388892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45941.353076388892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45941.353076388892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45941.353076388892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45941.353076388892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45941.353076388892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45941.353076388892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45941.353076388892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45941.353076388892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45941.353076388892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45941.353076388892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45941.353076388892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45941.353076388892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45941.353076388892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45941.353076388892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45941.353076388892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45941.353076388892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45941.353076388892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45941.353076388892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45941.353076388892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45941.353076388892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45941.353076388892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45941.353076388892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45941.353076388892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45941.353076388892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45941.353076388892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45941.353076388892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45941.353076388892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45941.353076388892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45941.353076388892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45941.353076388892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45941.353076388892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45941.353076388892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45941.353076388892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45941.353076388892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45941.353076388892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45941.353076388892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45941.353076388892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45941.353076388892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45941.353076388892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45941.353076388892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45941.353076388892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45941.353076388892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45941.353076388892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45941.353076388892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45941.353076388892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45941.353076388892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45941.353076388892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45941.353076388892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45941.353076388892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45941.353076388892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45941.353076388892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45941.353076388892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45941.353076388892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45941.353076388892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45941.353076388892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45941.353076388892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45941.353076388892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45941.353076388892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45941.353076388892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45941.353076388892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45941.353076388892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45941.353076388892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45941.353076388892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45941.353076388892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45941.353076388892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45941.353076388892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45941.353076388892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45941.353076388892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45941.353076388892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45941.353076388892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45941.353076388892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45941.353076388892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45941.353076388892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45941.353076388892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45941.353076388892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45941.353076388892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45941.353076388892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45941.353076388892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45941.353076388892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45941.353076388892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45941.353076388892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45941.353076388892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45941.353076388892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45941.353076388892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45941.353076388892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45941.353076388892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45941.353076388892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45941.353076388892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45941.353076388892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45941.353076388892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45941.353076388892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45941.353076388892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45941.353076388892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45941.353076388892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45941.353076388892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45941.353076388892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45941.353076388892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45941.353076388892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45941.353076388892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45941.353076388892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45941.353076388892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45941.353076388892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45941.353076388892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45941.353076388892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45941.353076388892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45941.353076388892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45941.353076388892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45941.353076388892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45941.353076388892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45941.353076388892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45941.353076388892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45941.353076388892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45941.353076388892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45941.353076388892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45941.353076388892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45941.353076388892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45941.353076388892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45941.353076388892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45941.353076388892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45941.353076388892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45941.353076388892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45941.353076388892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45941.353076388892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45941.353076388892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45941.353076388892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45941.353076388892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45941.353076388892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45941.353076388892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45941.353076388892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45941.353076388892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45941.353076388892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45941.353076388892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45941.353076388892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45941.353076388892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45941.353076388892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45941.353076388892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45941.353076388892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45941.353076388892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45941.353076388892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45941.353076388892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45941.353076388892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45941.353076388892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45941.353076388892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45941.353076388892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45941.353076388892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45941.353076388892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45941.353076388892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45941.353076388892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45941.353076388892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45941.353076388892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45941.353076388892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45941.353076388892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45941.353076388892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45941.353076388892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45941.353076388892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45941.353076388892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45941.353076388892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45941.353076388892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45941.353076388892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45941.353076388892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45941.353076388892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45941.353076388892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45941.353076388892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45941.353076388892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45941.353076388892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45941.353076388892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45941.353076388892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45941.353076388892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45941.353076388892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45941.353076388892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45941.353076388892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45941.353076388892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45941.353076388892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45941.353076388892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45941.353076388892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45941.353076388892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45941.353076388892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45941.353076388892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45941.353076388892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45941.353076388892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45941.353076388892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45941.353076388892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45941.353076388892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45941.353076388892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45941.353076388892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45941.353076388892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45941.353076388892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45941.353076388892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45941.353076388892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45941.353076388892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45941.353076388892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45941.353076388892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45941.353076388892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45941.353076388892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45941.353076388892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45941.353076388892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45941.353076388892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45941.353076388892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45941.353076388892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45941.353076388892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45941.353076388892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45941.353076388892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45941.353076388892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45941.353076388892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45941.353076388892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45941.353076388892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45941.353076388892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45941.353076388892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45941.353076388892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45941.353076388892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45941.353076388892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45941.353076388892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45941.353076388892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45941.353076388892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45941.353076388892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45941.353076388892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45941.353076388892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45941.353076388892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45941.353076388892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45941.353076388892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45941.353076388892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45941.353076388892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45941.353076388892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45941.353076388892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45941.353076388892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45941.353076388892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45941.353076388892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45941.353076388892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45941.353076388892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45941.353076388892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45941.353076388892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45941.353076388892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45941.353076388892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45941.353076388892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45941.353076388892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45941.353076388892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45941.353076388892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45941.353076388892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45941.353076388892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45941.353076388892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45941.353076388892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45941.353076388892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45941.353076388892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45941.353076388892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45941.353076388892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45941.353076388892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45941.353076388892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45941.353076388892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45941.353076388892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45941.353076388892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45941.353076388892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45941.353076388892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45941.353076388892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45941.353076388892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45941.353076388892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45941.353076388892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45941.353076388892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45941.353076388892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45941.353076388892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45941.353076388892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45941.353076388892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45941.353076388892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45941.353076388892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45941.353076388892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45941.353076388892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45941.353076388892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45941.353076388892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45941.353076388892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45941.353076388892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45941.353076388892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45941.353076388892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45941.353076388892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45941.353076388892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45941.353076388892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45941.353076388892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45941.353076388892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45941.353076388892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45941.353076388892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45941.353076388892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45941.353076388892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45941.353076388892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45941.353076388892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45941.353076388892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45941.353076388892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45941.353076388892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45941.353076388892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45941.353076388892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45941.353076388892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45941.353076388892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45941.353076388892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45941.353076388892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45941.353076388892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45941.353076388892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45941.353076388892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45941.353076388892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45941.353076388892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45941.353076388892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45941.353076388892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45941.353076388892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45941.353076388892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45941.353076388892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45941.353076388892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45941.353076388892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45941.353076388892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45941.353076388892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45941.353076388892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45941.353076388892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45941.353076388892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45941.353076388892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45941.353076388892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45941.353076388892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45941.353076388892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45941.353076388892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45941.353076388892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45941.353076388892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45941.353076388892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45941.353076388892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45941.353076388892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45941.353076388892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45941.353076388892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45941.353076388892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45941.353076388892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45941.353076388892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45941.353076388892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45941.353076388892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45941.353076388892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45941.353076388892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45941.353076388892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45941.353076388892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45941.353076388892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45941.353076388892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45941.353076388892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45941.353076388892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45941.353076388892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45941.353076388892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45941.353076388892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45941.353076388892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45941.353076388892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45941.353076388892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45941.353076388892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45941.353076388892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45941.353076388892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45941.353076388892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45941.353076388892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45941.353076388892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45941.353076388892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45941.353076388892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45941.353076388892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45941.353076388892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45941.353076388892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45941.353076388892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45941.353076388892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45941.353076388892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45941.353076388892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45941.353076388892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45941.353076388892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45941.353076388892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45941.353076388892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45941.353076388892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45941.353076388892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45941.353076388892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45941.353076388892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45941.353076388892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45941.353076388892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45941.353076388892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45941.353076388892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45941.353076388892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45941.353076388892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45941.353076388892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45941.353076388892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45941.353076388892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45941.353076388892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45941.353076388892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45941.353076388892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45941.353076388892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45941.353076388892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45941.353076388892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45941.353076388892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45941.353076388892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45941.353076388892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45941.353076388892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45941.353076388892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45941.353076388892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45941.353076388892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45941.353076388892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45941.353076388892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45941.353076388892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45941.353076388892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45941.353076388892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45941.353076388892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45941.353076388892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45941.353076388892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45941.353076388892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45941.353076388892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45941.353076388892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45941.353076388892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45941.353076388892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45941.353076388892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45941.353076388892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45941.353076388892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45941.353076388892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45941.353076388892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45941.353076388892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45941.353076388892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45941.353076388892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45941.353076388892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45941.353076388892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45941.353076388892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45941.353076388892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45941.353076388892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45941.353076388892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45941.353076388892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45941.353076388892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45941.353076388892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45941.353076388892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45941.353076388892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45941.353076388892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45941.353076388892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45941.353076388892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45941.353076388892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45941.353076388892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45941.353076388892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45941.353076388892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45941.353076388892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45941.353076388892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45941.353076388892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45941.353076388892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45941.353076388892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45941.353076388892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45941.353076388892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45941.353076388892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45941.353076388892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45941.353076388892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45941.353076388892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45941.353076388892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45941.353076388892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45941.353076388892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45941.353076388892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45941.353076388892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45941.353076388892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45941.353076388892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45941.353076388892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45941.353076388892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45941.353076388892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45941.353076388892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45941.353076388892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45941.353076388892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45941.353076388892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45941.353076388892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45941.353076388892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45941.353076388892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45941.353076388892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45941.353076388892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45941.353076388892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45941.353076388892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45941.353076388892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45941.353076388892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45941.353076388892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45941.353076388892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45941.353076388892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45941.353076388892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45941.353076388892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45941.353076388892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45941.353076388892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45941.353076388892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45941.353076388892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45941.353076388892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45941.353076388892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45941.353076388892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45941.353076388892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45941.353076388892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45941.353076388892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45941.353076388892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45941.353076388892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45941.353076388892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45941.353076388892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45941.353076388892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45941.353076388892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45941.353076388892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45941.353076388892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45941.353076388892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45941.353076388892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45941.353076388892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45941.353076388892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45941.353076388892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45941.353076388892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45941.353076388892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45941.353076388892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45941.353076388892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45941.353076388892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45941.353076388892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45941.353076388892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45941.353076388892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45941.353076388892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45941.353076388892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45941.353076388892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45941.353076388892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45941.353076388892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45941.353076388892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45941.353076388892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45941.353076388892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45941.353076388892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45941.353076388892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45941.353076388892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45941.353076388892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45941.353076388892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45941.353076388892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45941.353076388892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45941.353076388892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45941.353076388892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45941.353076388892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45941.353076388892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45941.353076388892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45941.353076388892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45941.353076388892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45941.353076388892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45941.353076388892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45941.353076388892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45941.353076388892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45941.353076388892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45941.353076388892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45941.353076388892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45941.353076388892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45941.353076388892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45941.353076388892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45941.353076388892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45941.353076388892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45941.353076388892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45941.353076388892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45941.353076388892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45941.353076388892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45941.353076388892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45941.353076388892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45941.353076388892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45941.353076388892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45941.353076388892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45941.353076388892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45941.353076388892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45941.353076388892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45941.353076388892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45941.353076388892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45941.353076388892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45941.353076388892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45941.353076388892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45941.353076388892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45941.353076388892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45941.353076388892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45941.353076388892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45941.353076388892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45941.353076388892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45941.353076388892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45941.353076388892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45941.353076388892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45941.353076388892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45941.353076388892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45941.353076388892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45941.353076388892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45941.353076388892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45941.353076388892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45941.353076388892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45941.353076388892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45941.353076388892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45941.353076388892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45941.353076388892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45941.353076388892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45941.353076388892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45941.353076388892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45941.353076388892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45941.353076388892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45941.353076388892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45941.353076388892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45941.353076388892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45941.353076388892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45941.353076388892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45941.353076388892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45941.353076388892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45941.353076388892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45941.353076388892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45941.353076388892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45941.353076388892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45941.353076388892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45941.353076388892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45941.353076388892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45941.353076388892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45941.353076388892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45941.353076388892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45941.353076388892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45941.353076388892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45941.353076388892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45941.353076388892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45941.353076388892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45941.353076388892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45941.353076388892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45941.353076388892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45941.353076388892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45941.353076388892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45941.353076388892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45941.353076388892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45941.353076388892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45941.353076388892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45941.353076388892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45941.353076388892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45941.353076388892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45941.353076388892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45941.353076388892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45941.353076388892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45941.353076388892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45941.353076388892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45941.353076388892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45941.353076388892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45941.353076388892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45941.353076388892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45941.353076388892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45941.353076388892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45941.353076388892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45941.353076388892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45941.353076388892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45941.353076388892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45941.353076388892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45941.353076388892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45941.353076388892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45941.353076388892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45941.353076388892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45941.353076388892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45941.353076388892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45941.353076388892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45941.353076388892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45941.353076388892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45941.353076388892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45941.353076388892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45941.353076388892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45941.353076388892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45941.353076388892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45941.353076388892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45941.353076388892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45941.353076388892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45941.353076388892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45941.353076388892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45941.353076388892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45941.353076388892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45941.353076388892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45941.353076388892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45941.353076388892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45941.353076388892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45941.353076388892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45941.353076388892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45941.353076388892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45941.353076388892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45941.353076388892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45941.353076388892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45941.353076388892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45941.353076388892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45941.353076388892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45941.353076388892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45941.353076388892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45941.353076388892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45941.353076388892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45941.353076388892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45941.353076388892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45941.353076388892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45941.353076388892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45941.353076388892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45941.353076388892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45941.353076388892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45941.353076388892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45941.353076388892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45941.353076388892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45941.353076388892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45941.353076388892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45941.353076388892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45941.353076388892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45941.353076388892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45941.353076388892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45941.353076388892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45941.353076388892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45941.353076388892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45941.353076388892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45941.353076388892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45941.353076388892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45941.353076388892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45941.353076388892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45941.353076388892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45941.353076388892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45941.353076388892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45941.353076388892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45941.353076388892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45941.353076388892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45941.353076388892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45941.353076388892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45941.353076388892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45941.353076388892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45941.353076388892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45941.353076388892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45941.353076388892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45941.353076388892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45941.353076388892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45941.353076388892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45941.353076388892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45941.353076388892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45941.353076388892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45941.353076388892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45941.353076388892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45941.353076388892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45941.353076388892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45941.353076388892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45941.353076388892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45941.353076388892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45941.353076388892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45941.353076388892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45941.353076388892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45941.353076388892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45941.353076388892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45941.353076388892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45941.353076388892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45941.353076388892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45941.353076388892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45941.353076388892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45941.353076388892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45941.353076388892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45941.353076388892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45941.353076388892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45941.353076388892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45941.353076388892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45941.353076388892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45941.353076388892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45941.353076388892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45941.353076388892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45941.353076388892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45941.353076388892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45941.353076388892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45941.353076388892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45941.353076388892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45941.353076388892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45941.353076388892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45941.353076388892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45941.353076388892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45941.353076388892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45941.353076388892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45941.353076388892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45941.353076388892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45941.353076388892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45941.353076388892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45941.353076388892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45941.353076388892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45941.353076388892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45941.353076388892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45941.353076388892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45941.353076388892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45941.353076388892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45941.353076388892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45941.353076388892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45941.353076388892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45941.353076388892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45941.353076388892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45941.353076388892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45941.353076388892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45941.353076388892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45941.353076388892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45941.353076388892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45941.353076388892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45941.353076388892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45941.353076388892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45941.353076388892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45941.353076388892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45941.353076388892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45941.353076388892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45941.353076388892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45941.353076388892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45941.353076388892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45941.353076388892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45941.353076388892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45941.353076388892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45941.353076388892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45941.353076388892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45941.353076388892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45941.353076388892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45941.353076388892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45941.353076388892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45941.353076388892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45941.353076388892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45941.353076388892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45941.353076388892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45941.353076388892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45941.353076388892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45941.353076388892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45941.353076388892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45941.353076388892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45941.353076388892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45941.353076388892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45941.353076388892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45941.353076388892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45941.353076388892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45941.353076388892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45941.353076388892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45941.353076388892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45941.353076388892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45941.353076388892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45941.353076388892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45941.353076388892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45941.353076388892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45941.353076388892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45941.353076388892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45941.353076388892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45941.353076388892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45941.353076388892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45941.353076388892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45941.353076388892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45941.353076388892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45941.353076388892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45941.353076388892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45941.353076388892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45941.353076388892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45941.353076388892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45941.353076388892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45941.353076388892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45941.353076388892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45941.353076388892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45941.353076388892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45941.353076388892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45941.353076388892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45941.353076388892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45941.353076388892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45941.353076388892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45941.353076388892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45941.353076388892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45941.353076388892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45941.353076388892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45941.353076388892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45941.353076388892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45941.353076388892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45941.353076388892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45941.353076388892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45941.353076388892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45941.353076388892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45941.353076388892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45941.353076388892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45941.353076388892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45941.353076388892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45941.353076388892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45941.353076388892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45941.353076388892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45941.353076388892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45941.353076388892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45941.353076388892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45941.353076388892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45941.353076388892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45941.353076388892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45941.353076388892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45941.353076388892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45941.353076388892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45941.353076388892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45941.353076388892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45941.353076388892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45941.353076388892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45941.353076388892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45941.353076388892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45941.353076388892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45941.353076388892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45941.353076388892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45941.353076388892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45941.353076388892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45941.353076388892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45941.353076388892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45941.353076388892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45941.353076388892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45941.353076388892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45941.353076388892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45941.353076388892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45941.353076388892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45941.353076388892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45941.353076388892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45941.353076388892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45941.353076388892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45941.353076388892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45941.353076388892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45941.353076388892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45941.353076388892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45941.353076388892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45941.353076388892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45941.353076388892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45941.353076388892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45941.353076388892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45941.353076388892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45941.353076388892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45941.353076388892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45941.353076388892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45941.353076388892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45941.353076388892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45941.353076388892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45941.353076388892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45941.353076388892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45941.353076388892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45941.353076388892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45941.353076388892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45941.353076388892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45941.353076388892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45941.353076388892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45941.353076388892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45941.353076388892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45941.353076388892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45941.353076388892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45941.353076388892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45941.353076388892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45941.353076388892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45941.353076388892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45941.353076388892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45941.353076388892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45941.353076388892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45941.353076388892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45941.353076388892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45941.353076388892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45941.353076388892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45941.353076388892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45941.353076388892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45941.353076388892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45941.353076388892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45941.353076388892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45941.353076388892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45941.353076388892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45941.353076388892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45941.353076388892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45941.353076388892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45941.353076388892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45941.353076388892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45941.353076388892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45941.353076388892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45941.353076388892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45941.353076388892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45941.353076388892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45941.353076388892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45941.353076388892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45941.353076388892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45941.353076388892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45941.353076388892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45941.353076388892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45941.353076388892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45941.353076388892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45941.353076388892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45941.353076388892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45941.353076388892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45941.353076388892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45941.353076388892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45941.353076388892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45941.353076388892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45941.353076388892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45941.353076388892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45941.353076388892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45941.353076388892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45941.353076388892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45941.353076388892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45941.353076388892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45941.353076388892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45941.353076388892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45941.353076388892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45941.353076388892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45941.353076388892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45941.353076388892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45941.353076388892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45941.353076388892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45941.353076388892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45941.353076388892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45941.353076388892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45941.353076388892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45941.353076388892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45941.353076388892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45941.353076388892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45941.353076388892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45941.353076388892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45941.353076388892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45941.353076388892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45941.353076388892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45941.353076388892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45941.353076388892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45941.353076388892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45941.353076388892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45941.353076388892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45941.353076388892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45941.353076388892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45941.353076388892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45941.353076388892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45941.353076388892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45941.353076388892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45941.353076388892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45941.353076388892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45941.353076388892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45941.353076388892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45941.353076388892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45941.353076388892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45941.353076388892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45941.353076388892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45941.353076388892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45941.353076388892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45941.353076388892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45941.353076388892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45941.353076388892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45941.353076388892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45941.353076388892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45941.353076388892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45941.353076388892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45941.353076388892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45941.353076388892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45941.353076388892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45941.353076388892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45941.353076388892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45941.353076388892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45941.353076388892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45941.353076388892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45941.353076388892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45941.353076388892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45941.353076388892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45941.353076388892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45941.353076388892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45941.353076388892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45941.353076388892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45941.353076388892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45941.353076388892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45941.353076388892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45941.353076388892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45941.353076388892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45941.353076388892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45941.353076388892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45941.353076388892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45941.353076388892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45941.353076388892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45941.353076388892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45941.353076388892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45941.353076388892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45941.353076388892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45941.353076388892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45941.353076388892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45941.353076388892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45941.353076388892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45941.353076388892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45941.353076388892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45941.353076388892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45941.353076388892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45941.353076388892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45941.353076388892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45941.353076388892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45941.353076388892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45941.353076388892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45941.353076388892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45941.353076388892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45941.353076388892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45941.353076388892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45941.353076388892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45941.353076388892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45941.353076388892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45941.353076388892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45941.353076388892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45941.353076388892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45941.353076388892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45941.353076388892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45941.353076388892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45941.353076388892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45941.353076388892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45941.353076388892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45941.353076388892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45941.353076388892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45941.353076388892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45941.353076388892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45941.353076388892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45941.353076388892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45941.353076388892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45941.353076388892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45941.353076388892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45941.353076388892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45941.353076388892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45941.353076388892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45941.353076388892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45941.353076388892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45941.353076388892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45941.353076388892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45941.353076388892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45941.353076388892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45941.353076388892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45941.353076388892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45941.353076388892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45941.353076388892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45941.353076388892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45941.353076388892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45941.353076388892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45941.353076388892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45941.353076388892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45941.353076388892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45941.353076388892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45941.353076388892</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237.87235879629588</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1</v>
      </c>
      <c r="D3" s="129" t="s">
        <v>35912</v>
      </c>
      <c r="E3" s="104" t="s">
        <v>38964</v>
      </c>
      <c r="F3" s="131">
        <v>45941.000694444447</v>
      </c>
      <c r="G3" s="132">
        <f ca="1">IFERROR(NOW()-F3,"")</f>
        <v>0.3523819444453693</v>
      </c>
      <c r="H3" s="131">
        <v>45940.994768518518</v>
      </c>
      <c r="I3" s="127" t="str">
        <f>IFERROR(VLOOKUP(D3,DB!A:F,6,0),"")</f>
        <v>Generator-SG</v>
      </c>
      <c r="J3" s="127" t="str">
        <f>IFERROR(VLOOKUP(D3,DB!A:G,7,0),"")</f>
        <v>Dead</v>
      </c>
      <c r="K3" s="133" t="s">
        <v>39061</v>
      </c>
      <c r="L3" s="129" t="str">
        <f>IFERROR(VLOOKUP(D3,DB!A:I,9,0),"")</f>
        <v>Latis</v>
      </c>
    </row>
    <row r="4" spans="1:16" ht="15" customHeight="1">
      <c r="A4" s="127" t="s">
        <v>39062</v>
      </c>
      <c r="B4" s="127" t="str">
        <f>IFERROR(VLOOKUP(D4,DB!A:K,11,0),"")</f>
        <v>R4</v>
      </c>
      <c r="C4" s="128">
        <v>1</v>
      </c>
      <c r="D4" s="129" t="s">
        <v>27578</v>
      </c>
      <c r="E4" s="104" t="s">
        <v>38964</v>
      </c>
      <c r="F4" s="164">
        <v>45941.201597222222</v>
      </c>
      <c r="G4" s="132">
        <f ca="1">IFERROR(NOW()-F4,"")</f>
        <v>0.15147916667046957</v>
      </c>
      <c r="H4" s="131">
        <v>45941.195949074077</v>
      </c>
      <c r="I4" s="127" t="str">
        <f>IFERROR(VLOOKUP(D4,DB!A:F,6,0),"")</f>
        <v>SCECO</v>
      </c>
      <c r="J4" s="127" t="str">
        <f>IFERROR(VLOOKUP(D4,DB!A:G,7,0),"")</f>
        <v>Dead</v>
      </c>
      <c r="K4" s="133" t="s">
        <v>39063</v>
      </c>
      <c r="L4" s="129" t="str">
        <f>IFERROR(VLOOKUP(D4,DB!A:I,9,0),"")</f>
        <v>Latis</v>
      </c>
    </row>
    <row r="5" spans="1:16" ht="15" customHeight="1">
      <c r="A5" s="127" t="s">
        <v>39064</v>
      </c>
      <c r="B5" s="165" t="str">
        <f>IFERROR(VLOOKUP(D5,DB!A:K,11,0),"")</f>
        <v>R4</v>
      </c>
      <c r="C5" s="128">
        <v>1</v>
      </c>
      <c r="D5" s="129" t="s">
        <v>36357</v>
      </c>
      <c r="E5" s="130" t="s">
        <v>38964</v>
      </c>
      <c r="F5" s="164">
        <v>45941.334965277776</v>
      </c>
      <c r="G5" s="132">
        <f ca="1">IFERROR(NOW()-F5,"")</f>
        <v>1.811111111601349E-2</v>
      </c>
      <c r="H5" s="131">
        <v>45941.329108796293</v>
      </c>
      <c r="I5" s="165" t="str">
        <f>IFERROR(VLOOKUP(D5,DB!A:F,6,0),"")</f>
        <v>SCECO</v>
      </c>
      <c r="J5" s="165" t="str">
        <f>IFERROR(VLOOKUP(D5,DB!A:G,7,0),"")</f>
        <v>NA</v>
      </c>
      <c r="K5" s="133" t="s">
        <v>39065</v>
      </c>
      <c r="L5" s="166" t="str">
        <f>IFERROR(VLOOKUP(D5,DB!A:I,9,0),"")</f>
        <v>Latis</v>
      </c>
    </row>
    <row r="6" spans="1:16" ht="15" customHeight="1">
      <c r="A6" s="127"/>
      <c r="B6" s="127" t="str">
        <f>IFERROR(VLOOKUP(D6,DB!A:K,11,0),"")</f>
        <v/>
      </c>
      <c r="C6" s="128"/>
      <c r="D6" s="99"/>
      <c r="E6" s="104"/>
      <c r="F6" s="131"/>
      <c r="G6" s="132">
        <f ca="1">IFERROR(NOW()-F6,"")</f>
        <v>45941.353076388892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45941.353076388892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45941.353076388892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45941.353076388892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45941.353076388892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45941.353076388892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45941.353076388892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45941.353076388892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45941.353076388892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45941.353076388892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45941.353076388892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45941.353076388892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45941.353076388892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45941.353076388892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45941.353076388892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45941.353076388892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45941.353076388892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45941.353076388892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45941.353076388892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45941.353076388892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45941.353076388892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45941.353076388892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45941.353076388892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45941.353076388892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45941.353076388892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45941.353076388892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45941.353076388892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45941.353076388892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45941.353076388892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45941.353076388892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45941.353076388892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45941.353076388892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45941.353076388892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45941.353076388892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45941.353076388892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45941.353076388892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45941.353076388892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45941.353076388892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45941.353076388892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45941.353076388892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45941.353076388892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45941.353076388892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45941.353076388892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45941.353076388892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45941.353076388892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45941.353076388892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45941.353076388892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45941.353076388892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45941.353076388892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45941.353076388892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45941.353076388892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45941.353076388892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45941.353076388892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45941.353076388892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45941.353076388892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45941.353076388892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45941.353076388892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45941.353076388892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45941.353076388892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45941.353076388892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45941.353076388892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45941.353076388892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45941.353076388892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45941.353076388892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45941.353076388892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45941.353076388892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45941.353076388892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45941.353076388892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45941.353076388892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45941.353076388892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45941.353076388892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45941.353076388892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45941.353076388892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45941.353076388892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45941.353076388892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45941.353076388892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45941.353076388892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45941.353076388892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45941.353076388892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45941.353076388892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45941.353076388892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45941.353076388892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45941.353076388892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45941.353076388892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45941.353076388892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45941.353076388892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45941.353076388892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45941.353076388892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45941.353076388892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45941.353076388892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45941.353076388892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45941.353076388892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45941.353076388892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45941.353076388892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45941.353076388892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45941.353076388892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45941.353076388892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45941.353076388892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45941.353076388892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45941.353076388892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45941.353076388892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45941.353076388892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45941.353076388892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45941.353076388892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45941.353076388892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45941.353076388892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45941.353076388892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45941.353076388892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45941.353076388892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45941.353076388892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45941.353076388892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45941.353076388892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45941.353076388892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45941.353076388892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45941.353076388892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45941.353076388892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45941.353076388892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45941.353076388892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45941.353076388892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45941.353076388892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45941.353076388892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45941.353076388892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45941.353076388892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45941.353076388892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45941.353076388892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45941.353076388892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45941.353076388892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45941.353076388892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45941.353076388892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45941.353076388892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45941.353076388892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45941.353076388892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45941.353076388892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45941.353076388892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45941.353076388892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45941.353076388892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45941.353076388892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45941.353076388892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45941.353076388892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45941.353076388892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45941.353076388892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45941.353076388892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45941.353076388892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45941.353076388892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45941.353076388892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45941.353076388892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45941.353076388892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45941.353076388892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45941.353076388892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45941.353076388892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45941.353076388892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45941.353076388892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45941.353076388892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45941.353076388892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45941.353076388892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45941.353076388892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45941.353076388892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45941.353076388892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45941.353076388892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45941.353076388892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45941.353076388892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45941.353076388892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45941.353076388892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45941.353076388892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45941.353076388892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45941.353076388892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45941.353076388892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45941.353076388892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45941.353076388892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45941.353076388892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45941.353076388892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45941.353076388892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45941.353076388892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45941.353076388892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45941.353076388892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45941.353076388892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45941.353076388892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45941.353076388892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45941.353076388892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45941.353076388892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45941.353076388892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45941.353076388892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45941.353076388892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45941.353076388892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45941.353076388892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45941.353076388892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45941.353076388892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45941.353076388892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45941.353076388892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45941.353076388892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45941.353076388892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45941.353076388892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45941.353076388892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45941.353076388892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45941.353076388892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45941.353076388892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45941.353076388892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45941.353076388892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45941.353076388892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45941.353076388892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45941.353076388892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45941.353076388892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45941.353076388892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45941.353076388892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45941.353076388892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45941.353076388892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45941.353076388892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45941.353076388892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45941.353076388892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45941.353076388892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45941.353076388892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45941.353076388892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45941.353076388892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45941.353076388892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45941.353076388892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45941.353076388892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45941.353076388892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45941.353076388892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45941.353076388892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45941.353076388892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45941.353076388892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45941.353076388892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45941.353076388892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45941.353076388892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45941.353076388892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45941.353076388892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45941.353076388892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45941.353076388892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45941.353076388892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45941.353076388892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45941.353076388892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45941.353076388892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45941.353076388892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45941.353076388892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45941.353076388892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45941.353076388892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45941.353076388892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45941.353076388892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45941.353076388892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45941.353076388892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45941.353076388892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45941.353076388892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45941.353076388892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45941.353076388892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45941.353076388892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45941.353076388892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45941.353076388892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45941.353076388892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45941.353076388892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45941.353076388892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45941.353076388892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45941.353076388892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45941.353076388892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45941.353076388892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45941.353076388892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45941.353076388892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45941.353076388892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45941.353076388892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45941.353076388892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45941.353076388892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45941.353076388892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45941.353076388892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45941.353076388892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45941.353076388892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45941.353076388892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45941.353076388892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45941.353076388892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45941.353076388892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45941.353076388892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45941.353076388892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45941.353076388892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45941.353076388892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45941.353076388892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45941.353076388892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45941.353076388892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45941.353076388892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45941.353076388892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45941.353076388892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45941.353076388892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45941.353076388892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45941.353076388892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45941.353076388892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45941.353076388892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45941.353076388892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45941.353076388892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45941.353076388892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45941.353076388892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45941.353076388892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45941.353076388892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45941.353076388892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45941.353076388892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45941.353076388892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45941.353076388892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45941.353076388892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45941.353076388892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45941.353076388892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45941.353076388892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45941.353076388892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45941.353076388892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45941.353076388892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45941.353076388892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45941.353076388892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45941.353076388892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45941.353076388892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45941.353076388892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45941.353076388892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45941.353076388892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45941.353076388892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45941.353076388892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45941.353076388892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45941.353076388892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45941.353076388892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45941.353076388892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45941.353076388892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45941.353076388892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45941.353076388892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45941.353076388892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45941.353076388892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45941.353076388892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45941.353076388892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45941.353076388892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45941.353076388892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45941.353076388892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45941.353076388892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45941.353076388892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45941.353076388892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45941.353076388892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45941.353076388892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45941.353076388892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45941.353076388892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45941.353076388892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45941.353076388892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45941.353076388892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45941.353076388892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45941.353076388892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45941.353076388892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45941.353076388892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45941.353076388892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45941.353076388892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45941.353076388892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45941.353076388892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45941.353076388892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45941.353076388892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45941.353076388892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45941.353076388892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45941.353076388892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45941.353076388892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45941.353076388892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45941.353076388892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45941.353076388892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45941.353076388892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45941.353076388892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45941.353076388892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45941.353076388892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45941.353076388892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45941.353076388892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45941.353076388892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45941.353076388892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45941.353076388892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45941.353076388892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45941.353076388892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45941.353076388892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45941.353076388892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45941.353076388892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45941.353076388892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45941.353076388892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45941.353076388892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45941.353076388892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45941.353076388892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45941.353076388892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45941.353076388892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45941.353076388892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45941.353076388892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45941.353076388892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45941.353076388892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45941.353076388892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45941.353076388892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45941.353076388892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45941.353076388892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45941.353076388892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45941.353076388892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45941.353076388892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45941.353076388892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45941.353076388892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45941.353076388892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45941.353076388892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45941.353076388892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45941.353076388892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45941.353076388892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45941.353076388892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45941.353076388892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45941.353076388892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45941.353076388892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45941.353076388892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45941.353076388892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45941.353076388892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45941.353076388892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45941.353076388892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45941.353076388892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45941.353076388892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45941.353076388892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45941.353076388892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45941.353076388892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45941.353076388892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45941.353076388892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45941.353076388892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45941.353076388892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45941.353076388892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45941.353076388892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45941.353076388892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45941.353076388892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45941.353076388892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45941.353076388892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45941.353076388892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45941.353076388892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45941.353076388892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45941.353076388892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45941.353076388892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45941.353076388892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45941.353076388892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45941.353076388892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45941.353076388892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45941.353076388892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45941.353076388892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45941.353076388892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45941.353076388892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45941.353076388892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45941.353076388892</v>
      </c>
      <c r="H433" s="131"/>
      <c r="I433" s="127" t="str">
        <f>IFERROR(VLOOKUP(D433,DB!A:F,6,0),"")</f>
        <v/>
      </c>
      <c r="J433" s="127" t="str">
        <f>IFERROR(VLOOKUP(D433,DB!A:G,7,0),"")</f>
        <v/>
      </c>
      <c r="K433" s="133"/>
      <c r="L433" s="129" t="str">
        <f>IFERROR(VLOOKUP(D433,DB!A:I,9,0),"")</f>
        <v/>
      </c>
    </row>
    <row r="434" spans="1:12" ht="15" customHeight="1">
      <c r="A434" s="134"/>
      <c r="B434" s="134" t="str">
        <f>IFERROR(VLOOKUP(D434,DB!A:K,11,0),"")</f>
        <v/>
      </c>
      <c r="C434" s="135"/>
      <c r="D434" s="136"/>
      <c r="E434" s="137"/>
      <c r="F434" s="138"/>
      <c r="G434" s="139">
        <f ca="1">IFERROR(NOW()-F434,"")</f>
        <v>45941.353076388892</v>
      </c>
      <c r="H434" s="138"/>
      <c r="I434" s="134" t="str">
        <f>IFERROR(VLOOKUP(D434,DB!A:F,6,0),"")</f>
        <v/>
      </c>
      <c r="J434" s="134" t="str">
        <f>IFERROR(VLOOKUP(D434,DB!A:G,7,0),"")</f>
        <v/>
      </c>
      <c r="K434" s="140"/>
      <c r="L434" s="136" t="str">
        <f>IFERROR(VLOOKUP(D434,DB!A:I,9,0),"")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E4" sqref="E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0">
        <f ca="1">IFERROR(NOW()-F2,"")</f>
        <v>49.521016203703766</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0">
        <f t="shared" ref="G3" ca="1" si="0">IFERROR(NOW()-F3,"")</f>
        <v>15.164199074075441</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37" t="s">
        <v>38496</v>
      </c>
      <c r="E4" s="37" t="s">
        <v>38964</v>
      </c>
      <c r="F4" s="38">
        <v>45941.347326388888</v>
      </c>
      <c r="G4" s="39">
        <f t="shared" ref="G4:G6" ca="1" si="1">IFERROR(NOW()-F4,"")</f>
        <v>5.7500000038999133E-3</v>
      </c>
      <c r="H4" s="38">
        <v>45941.34107638889</v>
      </c>
      <c r="I4" s="37" t="str">
        <f>IFERROR(VLOOKUP(D4,DB!A:F,6,0),"")</f>
        <v>SCECO</v>
      </c>
      <c r="J4" s="37" t="str">
        <f>IFERROR(VLOOKUP(D4,DB!A:G,7,0),"")</f>
        <v>Haj Removal</v>
      </c>
      <c r="K4" s="37"/>
      <c r="L4" s="37" t="str">
        <f>IFERROR(VLOOKUP(D4,DB!A:I,9,0),"")</f>
        <v>Latis</v>
      </c>
    </row>
    <row r="5" spans="1:13" ht="15">
      <c r="A5" s="37"/>
      <c r="B5" s="37" t="str">
        <f>IFERROR(VLOOKUP(D5,DB!A:K,11,0),"")</f>
        <v/>
      </c>
      <c r="C5" s="37"/>
      <c r="D5" s="37"/>
      <c r="E5" s="37"/>
      <c r="F5" s="38"/>
      <c r="G5" s="39">
        <f t="shared" ca="1" si="1"/>
        <v>45941.353076388892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45941.353076388892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38" ca="1" si="2">IFERROR(NOW()-F7,"")</f>
        <v>45941.353076388892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45941.353076388892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45941.353076388892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45941.353076388892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45941.353076388892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45941.353076388892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45941.353076388892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45941.353076388892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45941.353076388892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45941.353076388892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45941.353076388892</v>
      </c>
      <c r="H17" s="38"/>
      <c r="I17" s="37" t="str">
        <f>IFERROR(VLOOKUP(D17,DB!A:F,6,0),"")</f>
        <v/>
      </c>
      <c r="J17" s="37" t="str">
        <f>IFERROR(VLOOKUP(D17,DB!A:G,7,0),"")</f>
        <v/>
      </c>
      <c r="K17" s="37"/>
      <c r="L17" s="37" t="str">
        <f>IFERROR(VLOOKUP(D17,DB!A:I,9,0),"")</f>
        <v/>
      </c>
    </row>
    <row r="18" spans="1:12" ht="15">
      <c r="A18" s="84"/>
      <c r="B18" s="84" t="str">
        <f>IFERROR(VLOOKUP(D18,DB!A:K,11,0),"")</f>
        <v/>
      </c>
      <c r="C18" s="84"/>
      <c r="D18" s="84"/>
      <c r="E18" s="84"/>
      <c r="F18" s="123"/>
      <c r="G18" s="124">
        <f t="shared" ca="1" si="2"/>
        <v>45941.353076388892</v>
      </c>
      <c r="H18" s="123"/>
      <c r="I18" s="84" t="str">
        <f>IFERROR(VLOOKUP(D18,DB!A:F,6,0),"")</f>
        <v/>
      </c>
      <c r="J18" s="84" t="str">
        <f>IFERROR(VLOOKUP(D18,DB!A:G,7,0),"")</f>
        <v/>
      </c>
      <c r="K18" s="84"/>
      <c r="L18" s="84" t="str">
        <f>IFERROR(VLOOKUP(D18,DB!A:I,9,0),"")</f>
        <v/>
      </c>
    </row>
    <row r="19" spans="1:12" ht="15">
      <c r="A19" s="37"/>
      <c r="B19" s="37" t="str">
        <f>IFERROR(VLOOKUP(D19,DB!A:K,11,0),"")</f>
        <v/>
      </c>
      <c r="C19" s="37"/>
      <c r="D19" s="37"/>
      <c r="E19" s="37"/>
      <c r="F19" s="38"/>
      <c r="G19" s="39">
        <f t="shared" ca="1" si="2"/>
        <v>45941.353076388892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45941.353076388892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45941.353076388892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45941.353076388892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45941.353076388892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45941.353076388892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45941.353076388892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45941.353076388892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45941.353076388892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45941.353076388892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45941.353076388892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45941.353076388892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45941.353076388892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45941.353076388892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45941.353076388892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45941.353076388892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45941.353076388892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45941.353076388892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45941.353076388892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45941.353076388892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ref="G39:G70" ca="1" si="3">IFERROR(NOW()-F39,"")</f>
        <v>45941.353076388892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45941.353076388892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45941.353076388892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45941.353076388892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45941.353076388892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45941.353076388892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45941.353076388892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45941.353076388892</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t="shared" ca="1" si="3"/>
        <v>45941.353076388892</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t="shared" ca="1" si="3"/>
        <v>45941.353076388892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45941.353076388892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45941.353076388892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45941.353076388892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45941.353076388892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45941.353076388892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45941.353076388892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45941.353076388892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45941.353076388892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45941.353076388892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45941.353076388892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45941.353076388892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45941.353076388892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45941.353076388892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45941.353076388892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45941.353076388892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45941.353076388892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45941.353076388892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45941.353076388892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45941.353076388892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45941.353076388892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45941.353076388892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45941.353076388892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ref="G71:G102" ca="1" si="4">IFERROR(NOW()-F71,"")</f>
        <v>45941.353076388892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45941.353076388892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45941.353076388892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45941.353076388892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45941.353076388892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45941.353076388892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45941.353076388892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45941.353076388892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45941.353076388892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45941.353076388892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45941.353076388892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45941.353076388892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45941.353076388892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45941.353076388892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45941.353076388892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45941.353076388892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45941.353076388892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45941.353076388892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45941.353076388892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45941.353076388892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45941.353076388892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45941.353076388892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45941.353076388892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45941.353076388892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45941.353076388892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45941.353076388892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45941.353076388892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45941.353076388892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45941.353076388892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45941.353076388892</v>
      </c>
      <c r="H100" s="38"/>
      <c r="I100" s="37" t="str">
        <f>IFERROR(VLOOKUP(D100,DB!A:F,6,0),"")</f>
        <v/>
      </c>
      <c r="J100" s="37" t="str">
        <f>IFERROR(VLOOKUP(D100,DB!A:G,7,0),"")</f>
        <v/>
      </c>
      <c r="K100" s="37"/>
      <c r="L100" s="37" t="str">
        <f>IFERROR(VLOOKUP(D100,DB!A:I,9,0),"")</f>
        <v/>
      </c>
    </row>
    <row r="101" spans="1:12" ht="15">
      <c r="A101" s="84"/>
      <c r="B101" s="84" t="str">
        <f>IFERROR(VLOOKUP(D101,DB!A:K,11,0),"")</f>
        <v/>
      </c>
      <c r="C101" s="84"/>
      <c r="D101" s="84"/>
      <c r="E101" s="84"/>
      <c r="F101" s="123"/>
      <c r="G101" s="124">
        <f t="shared" ca="1" si="4"/>
        <v>45941.353076388892</v>
      </c>
      <c r="H101" s="123"/>
      <c r="I101" s="84" t="str">
        <f>IFERROR(VLOOKUP(D101,DB!A:F,6,0),"")</f>
        <v/>
      </c>
      <c r="J101" s="84" t="str">
        <f>IFERROR(VLOOKUP(D101,DB!A:G,7,0),"")</f>
        <v/>
      </c>
      <c r="K101" s="84"/>
      <c r="L101" s="84" t="str">
        <f>IFERROR(VLOOKUP(D101,DB!A:I,9,0),"")</f>
        <v/>
      </c>
    </row>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3" ht="15"/>
    <row r="764" ht="15"/>
    <row r="771" ht="15"/>
    <row r="774" ht="15"/>
    <row r="776" ht="15"/>
    <row r="779" ht="15"/>
    <row r="787" ht="15"/>
    <row r="788" ht="15"/>
    <row r="790" ht="15"/>
    <row r="791" ht="15"/>
    <row r="795" ht="15"/>
    <row r="796" ht="15"/>
    <row r="798" ht="15"/>
    <row r="799" ht="15"/>
    <row r="800" ht="15"/>
    <row r="801" ht="15"/>
    <row r="802" ht="15"/>
    <row r="803" ht="15"/>
    <row r="804" ht="15"/>
    <row r="805"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2" ht="15"/>
    <row r="900" ht="15"/>
    <row r="901" ht="15"/>
    <row r="903" ht="15"/>
    <row r="904" ht="15"/>
    <row r="905" ht="15"/>
    <row r="907" ht="15"/>
    <row r="908" ht="15"/>
    <row r="912" ht="15"/>
    <row r="913" ht="15"/>
    <row r="915" ht="15"/>
    <row r="916" ht="15"/>
    <row r="918" ht="15"/>
    <row r="919" ht="15"/>
    <row r="920" ht="15"/>
    <row r="921" ht="15"/>
    <row r="922" ht="15"/>
    <row r="923" ht="15"/>
    <row r="924" ht="15"/>
    <row r="925" ht="15"/>
    <row r="926" ht="15"/>
    <row r="928" ht="15"/>
    <row r="929"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4" ht="15"/>
    <row r="975" ht="15"/>
    <row r="976" ht="15"/>
    <row r="977" ht="15"/>
    <row r="978" ht="15"/>
    <row r="979" ht="15"/>
    <row r="980" ht="15"/>
    <row r="981" ht="15"/>
    <row r="983" ht="15"/>
    <row r="984" ht="15"/>
    <row r="986" ht="15"/>
    <row r="987" ht="15"/>
    <row r="990" ht="15"/>
    <row r="991" ht="15"/>
    <row r="994" ht="15"/>
    <row r="997" ht="15"/>
    <row r="998" ht="15"/>
    <row r="1000" ht="15"/>
    <row r="1001" ht="15"/>
    <row r="1003" ht="15"/>
    <row r="1004" ht="15"/>
    <row r="1006" ht="15"/>
    <row r="1007"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199" ht="15"/>
    <row r="1200" ht="15"/>
    <row r="1202" ht="15"/>
    <row r="1203"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7" ht="15"/>
    <row r="1274" ht="15"/>
    <row r="1277" ht="15"/>
    <row r="1278" ht="15"/>
    <row r="1280" ht="15"/>
    <row r="1281" ht="15"/>
    <row r="1282" ht="15"/>
    <row r="1285" ht="15"/>
    <row r="1286" ht="15"/>
    <row r="1289" ht="15"/>
    <row r="1291" ht="15"/>
    <row r="1292" ht="15"/>
    <row r="1294" ht="15"/>
    <row r="1295" ht="15"/>
    <row r="1297" ht="15"/>
    <row r="1298"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4" ht="15"/>
    <row r="1332" ht="15"/>
    <row r="1334" ht="15"/>
    <row r="1335" ht="15"/>
    <row r="1336" ht="15"/>
    <row r="1337" ht="15"/>
    <row r="1338" ht="15"/>
    <row r="1339" ht="15"/>
    <row r="1340" ht="15"/>
    <row r="1341" ht="15"/>
    <row r="1342" ht="15"/>
    <row r="1343" ht="15"/>
    <row r="1344" ht="15"/>
    <row r="1345" ht="15"/>
    <row r="1346" ht="15"/>
    <row r="1347" ht="15"/>
    <row r="1348" ht="15"/>
    <row r="1349" ht="15"/>
    <row r="1350" ht="15"/>
    <row r="1352" ht="15"/>
    <row r="1356" ht="15"/>
    <row r="1357" ht="15"/>
    <row r="1358" ht="15"/>
    <row r="1360" ht="15"/>
    <row r="1361" ht="15"/>
    <row r="1362" ht="15"/>
    <row r="1363" ht="15"/>
    <row r="1364" ht="15"/>
    <row r="1365" ht="15"/>
    <row r="1366" ht="15"/>
    <row r="1367" ht="15"/>
    <row r="1368" ht="15"/>
    <row r="137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39071</v>
      </c>
      <c r="B2" s="149" t="s">
        <v>5398</v>
      </c>
      <c r="C2" s="148">
        <v>1</v>
      </c>
      <c r="D2" s="149" t="s">
        <v>34463</v>
      </c>
      <c r="E2" s="148" t="s">
        <v>39072</v>
      </c>
      <c r="F2" s="150">
        <v>45926.772847222222</v>
      </c>
      <c r="G2" s="151">
        <f ca="1">IFERROR(NOW()-F2,"-")</f>
        <v>14.580229166669596</v>
      </c>
      <c r="H2" s="152">
        <v>45927.449074074102</v>
      </c>
      <c r="I2" s="149" t="str">
        <f>IFERROR(VLOOKUP(D2,DB!A:F,6,0),"")</f>
        <v>SCECO</v>
      </c>
      <c r="J2" s="149" t="str">
        <f>IFERROR(VLOOKUP(D2,DB!A:G,7,0),"")</f>
        <v>Weak</v>
      </c>
      <c r="K2" s="148" t="s">
        <v>39073</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39074</v>
      </c>
      <c r="B3" s="149" t="str">
        <f>IFERROR(VLOOKUP(D3,DB!A:K,11,0),"")</f>
        <v>R6</v>
      </c>
      <c r="C3" s="148">
        <v>1</v>
      </c>
      <c r="D3" s="149" t="s">
        <v>34282</v>
      </c>
      <c r="E3" s="148" t="s">
        <v>38964</v>
      </c>
      <c r="F3" s="152">
        <v>45939.529062499998</v>
      </c>
      <c r="G3" s="151">
        <f ca="1">IFERROR(NOW()-F3,"-")</f>
        <v>1.8240138888941146</v>
      </c>
      <c r="H3" s="152">
        <v>45927.987534722219</v>
      </c>
      <c r="I3" s="149" t="str">
        <f>IFERROR(VLOOKUP(D3,DB!A:F,6,0),"")</f>
        <v>SCECO</v>
      </c>
      <c r="J3" s="149" t="str">
        <f>IFERROR(VLOOKUP(D3,DB!A:G,7,0),"")</f>
        <v>Vandalized</v>
      </c>
      <c r="K3" s="148" t="s">
        <v>39075</v>
      </c>
      <c r="L3" s="149" t="str">
        <f>IFERROR(VLOOKUP(D3,DB!A:I,9,0),"")</f>
        <v>Latis</v>
      </c>
    </row>
    <row r="4" spans="1:16383" ht="31.5" customHeight="1">
      <c r="A4" s="148" t="s">
        <v>39076</v>
      </c>
      <c r="B4" s="149" t="s">
        <v>5398</v>
      </c>
      <c r="C4" s="148">
        <v>1</v>
      </c>
      <c r="D4" s="149" t="s">
        <v>32861</v>
      </c>
      <c r="E4" s="148" t="s">
        <v>39072</v>
      </c>
      <c r="F4" s="150">
        <v>45933.880972222221</v>
      </c>
      <c r="G4" s="151">
        <f ca="1">IFERROR(NOW()-F4,"-")</f>
        <v>7.4721041666707606</v>
      </c>
      <c r="H4" s="152">
        <v>45929.455266203702</v>
      </c>
      <c r="I4" s="149" t="str">
        <f>IFERROR(VLOOKUP(D4,DB!A:F,6,0),"")</f>
        <v>SCECO</v>
      </c>
      <c r="J4" s="149" t="str">
        <f>IFERROR(VLOOKUP(D4,DB!A:G,7,0),"")</f>
        <v>In progress</v>
      </c>
      <c r="K4" s="148" t="s">
        <v>39077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39078</v>
      </c>
      <c r="B5" s="149" t="s">
        <v>5398</v>
      </c>
      <c r="C5" s="148">
        <v>1</v>
      </c>
      <c r="D5" s="149" t="s">
        <v>33408</v>
      </c>
      <c r="E5" s="148" t="s">
        <v>38964</v>
      </c>
      <c r="F5" s="150">
        <v>45941.023958333331</v>
      </c>
      <c r="G5" s="151">
        <f ca="1">IFERROR(NOW()-F5,"-")</f>
        <v>0.3291180555606843</v>
      </c>
      <c r="H5" s="152">
        <v>45934.470231481479</v>
      </c>
      <c r="I5" s="149" t="str">
        <f>IFERROR(VLOOKUP(D5,DB!A:F,6,0),"")</f>
        <v>SCECO</v>
      </c>
      <c r="J5" s="149" t="str">
        <f>IFERROR(VLOOKUP(D5,DB!A:G,7,0),"")</f>
        <v>Dead</v>
      </c>
      <c r="K5" s="148" t="s">
        <v>39077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39079</v>
      </c>
      <c r="B6" s="148" t="str">
        <f>IFERROR(VLOOKUP(D6,DB!A:K,11,0),"")</f>
        <v>R6</v>
      </c>
      <c r="C6" s="148">
        <v>2</v>
      </c>
      <c r="D6" s="148" t="s">
        <v>31933</v>
      </c>
      <c r="E6" s="148" t="s">
        <v>38964</v>
      </c>
      <c r="F6" s="150">
        <v>45941.318576388891</v>
      </c>
      <c r="G6" s="151">
        <f ca="1">IFERROR(NOW()-F6,"-")</f>
        <v>3.4500000001571607E-2</v>
      </c>
      <c r="H6" s="152">
        <v>45941.283668981479</v>
      </c>
      <c r="I6" s="148" t="str">
        <f>IFERROR(VLOOKUP(D6,DB!A:F,6,0),"")</f>
        <v>SCECO</v>
      </c>
      <c r="J6" s="148" t="str">
        <f>IFERROR(VLOOKUP(D6,DB!A:G,7,0),"")</f>
        <v>Dead</v>
      </c>
      <c r="K6" s="148" t="s">
        <v>39080</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48" t="s">
        <v>39081</v>
      </c>
      <c r="B7" s="148" t="str">
        <f>IFERROR(VLOOKUP(D7,DB!A:K,11,0),"")</f>
        <v>R6</v>
      </c>
      <c r="C7" s="148">
        <v>4</v>
      </c>
      <c r="D7" s="148" t="s">
        <v>38903</v>
      </c>
      <c r="E7" s="148" t="s">
        <v>38964</v>
      </c>
      <c r="F7" s="150">
        <v>45941.32471064815</v>
      </c>
      <c r="G7" s="151">
        <f ca="1">IFERROR(NOW()-F7,"-")</f>
        <v>2.8365740741719492E-2</v>
      </c>
      <c r="H7" s="152">
        <v>45941.314340277779</v>
      </c>
      <c r="I7" s="148" t="str">
        <f>IFERROR(VLOOKUP(D7,DB!A:F,6,0),"")</f>
        <v>SCECO</v>
      </c>
      <c r="J7" s="148" t="str">
        <f>IFERROR(VLOOKUP(D7,DB!A:G,7,0),"")</f>
        <v>Dead</v>
      </c>
      <c r="K7" s="148" t="s">
        <v>39082</v>
      </c>
      <c r="L7" s="148" t="str">
        <f>IFERROR(VLOOKUP(D7,DB!A:I,9,0),"")</f>
        <v>Latis</v>
      </c>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c r="XEZ7" s="148"/>
      <c r="XFA7" s="148"/>
      <c r="XFB7" s="148"/>
      <c r="XFC7" s="148"/>
    </row>
    <row r="8" spans="1:16383" ht="31.5" customHeight="1">
      <c r="A8" s="110"/>
      <c r="B8" s="156" t="str">
        <f>IFERROR(VLOOKUP(D8,DB!A:K,11,0),"")</f>
        <v/>
      </c>
      <c r="C8" s="156"/>
      <c r="D8" s="156"/>
      <c r="E8" s="157"/>
      <c r="F8" s="113"/>
      <c r="G8" s="151">
        <f ca="1">IFERROR(NOW()-F8,"-")</f>
        <v>45941.353076388892</v>
      </c>
      <c r="H8" s="113"/>
      <c r="I8" s="156" t="str">
        <f>IFERROR(VLOOKUP(D8,DB!A:F,6,0),"")</f>
        <v/>
      </c>
      <c r="J8" s="156" t="str">
        <f>IFERROR(VLOOKUP(D8,DB!A:G,7,0),"")</f>
        <v/>
      </c>
      <c r="K8" s="158"/>
      <c r="L8" s="157" t="str">
        <f>IFERROR(VLOOKUP(D8,DB!A:I,9,0),"")</f>
        <v/>
      </c>
    </row>
    <row r="9" spans="1:16383" ht="31.5" customHeight="1">
      <c r="A9" s="110"/>
      <c r="B9" s="156" t="str">
        <f>IFERROR(VLOOKUP(D9,DB!A:K,11,0),"")</f>
        <v/>
      </c>
      <c r="C9" s="156"/>
      <c r="D9" s="156"/>
      <c r="E9" s="157"/>
      <c r="F9" s="113"/>
      <c r="G9" s="151">
        <f ca="1">IFERROR(NOW()-F9,"-")</f>
        <v>45941.353076388892</v>
      </c>
      <c r="H9" s="113"/>
      <c r="I9" s="156" t="str">
        <f>IFERROR(VLOOKUP(D9,DB!A:F,6,0),"")</f>
        <v/>
      </c>
      <c r="J9" s="156" t="str">
        <f>IFERROR(VLOOKUP(D9,DB!A:G,7,0),"")</f>
        <v/>
      </c>
      <c r="K9" s="158"/>
      <c r="L9" s="157" t="str">
        <f>IFERROR(VLOOKUP(D9,DB!A:I,9,0),"")</f>
        <v/>
      </c>
    </row>
    <row r="10" spans="1:16383" ht="31.5" customHeight="1">
      <c r="A10" s="110"/>
      <c r="B10" s="109" t="str">
        <f>IFERROR(VLOOKUP(D10,DB!A:K,11,0),"")</f>
        <v/>
      </c>
      <c r="C10" s="111"/>
      <c r="D10" s="109"/>
      <c r="E10" s="112"/>
      <c r="F10" s="113"/>
      <c r="G10" s="81">
        <f ca="1">IFERROR(NOW()-F10,"-")</f>
        <v>45941.353076388892</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45941.353076388892</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45941.353076388892</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45941.353076388892</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45941.353076388892</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45941.353076388892</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45941.353076388892</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45941.353076388892</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45941.353076388892</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45941.353076388892</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45941.353076388892</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45941.353076388892</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45941.353076388892</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45941.353076388892</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45941.353076388892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45941.353076388892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45941.353076388892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45941.353076388892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45941.353076388892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45941.353076388892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45941.353076388892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45941.353076388892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45941.353076388892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45941.353076388892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45941.353076388892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45941.353076388892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45941.353076388892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45941.353076388892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45941.353076388892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45941.353076388892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45941.353076388892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45941.353076388892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45941.353076388892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45941.353076388892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45941.353076388892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45941.353076388892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45941.353076388892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45941.353076388892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45941.353076388892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45941.353076388892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45941.353076388892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45941.353076388892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45941.353076388892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45941.353076388892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45941.353076388892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45941.353076388892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45941.353076388892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45941.353076388892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45941.353076388892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45941.353076388892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45941.353076388892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45941.353076388892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45941.353076388892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45941.353076388892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45941.353076388892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45941.353076388892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45941.353076388892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45941.353076388892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45941.353076388892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45941.353076388892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45941.353076388892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45941.353076388892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45941.353076388892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45941.353076388892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45941.353076388892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45941.353076388892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45941.353076388892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45941.353076388892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45941.353076388892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45941.353076388892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45941.353076388892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45941.353076388892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45941.353076388892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45941.353076388892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45941.353076388892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45941.353076388892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45941.353076388892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45941.353076388892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45941.353076388892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45941.353076388892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45941.353076388892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45941.353076388892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45941.353076388892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45941.353076388892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45941.353076388892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45941.353076388892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45941.353076388892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45941.353076388892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45941.353076388892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45941.353076388892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45941.353076388892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45941.353076388892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45941.353076388892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45941.353076388892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45941.353076388892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45941.353076388892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45941.353076388892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45941.353076388892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45941.353076388892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45941.353076388892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45941.353076388892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45941.353076388892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45941.353076388892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45941.353076388892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45941.353076388892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45941.353076388892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45941.353076388892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45941.353076388892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45941.353076388892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45941.353076388892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45941.353076388892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45941.353076388892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45941.353076388892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45941.353076388892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45941.353076388892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45941.353076388892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45941.353076388892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45941.353076388892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45941.353076388892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45941.353076388892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45941.353076388892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45941.353076388892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45941.353076388892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45941.353076388892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45941.353076388892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45941.353076388892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45941.353076388892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45941.353076388892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45941.353076388892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45941.353076388892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45941.353076388892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45941.353076388892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45941.353076388892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45941.353076388892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45941.353076388892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45941.353076388892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45941.353076388892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45941.353076388892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45941.353076388892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45941.353076388892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45941.353076388892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45941.353076388892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45941.353076388892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45941.353076388892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45941.353076388892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45941.353076388892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45941.353076388892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45941.353076388892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45941.353076388892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45941.353076388892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45941.353076388892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45941.353076388892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45941.353076388892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45941.353076388892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45941.353076388892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45941.353076388892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45941.353076388892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45941.353076388892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45941.353076388892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45941.353076388892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45941.353076388892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45941.353076388892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45941.353076388892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45941.353076388892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45941.353076388892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45941.353076388892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45941.353076388892</v>
      </c>
      <c r="H176" s="113"/>
      <c r="I176" s="109" t="str">
        <f>IFERROR(VLOOKUP(D176,DB!A:F,6,0),"")</f>
        <v/>
      </c>
      <c r="J176" s="108" t="str">
        <f>IFERROR(VLOOKUP(D176,DB!A:G,7,0),"")</f>
        <v/>
      </c>
      <c r="K176" s="114"/>
      <c r="L176" s="115" t="str">
        <f>IFERROR(VLOOKUP(D176,DB!A:I,9,0),"")</f>
        <v/>
      </c>
    </row>
  </sheetData>
  <dataValidations count="2">
    <dataValidation allowBlank="1" showInputMessage="1" showErrorMessage="1" sqref="E1" xr:uid="{380493DB-286A-4683-AF55-C78F04945A49}"/>
    <dataValidation type="list" allowBlank="1" showInputMessage="1" showErrorMessage="1" sqref="E3 E5: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2025-10-11T05:30:02Z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