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247" documentId="13_ncr:1_{F6CB121F-512D-4AA6-A0C1-0FB36C537598}" xr6:coauthVersionLast="47" xr6:coauthVersionMax="47" xr10:uidLastSave="{994138DA-06DD-480E-B664-AA5C51A6B6B7}"/>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8" i="2" l="1"/>
  <c r="B2" i="6"/>
  <c r="G2" i="6"/>
  <c r="I2" i="6"/>
  <c r="J2" i="6"/>
  <c r="L2" i="6"/>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5" i="2"/>
  <c r="G5" i="2"/>
  <c r="I5" i="2"/>
  <c r="J5" i="2"/>
  <c r="L5" i="2"/>
  <c r="B6" i="2"/>
  <c r="G6" i="2"/>
  <c r="I6" i="2"/>
  <c r="J6" i="2"/>
  <c r="L6" i="2"/>
  <c r="B7" i="2"/>
  <c r="G7" i="2"/>
  <c r="I7" i="2"/>
  <c r="J7" i="2"/>
  <c r="L7" i="2"/>
  <c r="B8" i="2"/>
  <c r="G8" i="2"/>
  <c r="I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L4" i="5"/>
  <c r="J4" i="5"/>
  <c r="I4" i="5"/>
  <c r="B4" i="5"/>
  <c r="B3" i="5"/>
  <c r="I3" i="5"/>
  <c r="J3" i="5"/>
  <c r="L3" i="5"/>
  <c r="B3" i="2"/>
  <c r="G3" i="2"/>
  <c r="I3" i="2"/>
  <c r="J3" i="2"/>
  <c r="L3" i="2"/>
  <c r="B4" i="2"/>
  <c r="G4" i="2"/>
  <c r="I4" i="2"/>
  <c r="J4" i="2"/>
  <c r="L4" i="2"/>
  <c r="B2" i="1"/>
  <c r="L2" i="5"/>
  <c r="B2" i="4"/>
  <c r="I2" i="4"/>
  <c r="J2" i="4"/>
  <c r="L2" i="4"/>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<sst xmlns="http://schemas.openxmlformats.org/spreadsheetml/2006/main" count="178573" uniqueCount="39072">
  <si>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</si>
  <si>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</si>
  <si>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</si>
  <si>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</si>
  <si>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</si>
  <si>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</si>
  <si>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</si>
  <si>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</si>
  <si>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</si>
  <si>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</si>
  <si>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</si>
  <si>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</si>
  <si>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</si>
  <si>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</si>
  <si>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</si>
  <si>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</si>
  <si>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</si>
  <si>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</si>
  <si>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</si>
  <si>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</si>
  <si>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</si>
  <si>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</si>
  <si>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</si>
  <si>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</si>
  <si>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</si>
  <si>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</si>
  <si>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</si>
  <si>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</si>
  <si>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</si>
  <si>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</si>
  <si>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</si>
  <si>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</si>
  <si>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</si>
  <si>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</si>
  <si>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</si>
  <si>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</si>
  <si>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</si>
  <si>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</si>
  <si>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</si>
  <si>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</si>
  <si>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</si>
  <si>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</si>
  <si>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</si>
  <si>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</si>
  <si>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</si>
  <si>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</si>
  <si>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</si>
  <si>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</si>
  <si>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</si>
  <si>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</si>
  <si>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</si>
  <si>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</si>
  <si>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</si>
  <si>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</si>
  <si>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</si>
  <si>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</si>
  <si>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</si>
  <si>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</si>
  <si>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</si>
  <si>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</si>
  <si>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</si>
  <si>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</si>
  <si>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</si>
  <si>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</si>
  <si>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</si>
  <si>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</si>
  <si>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</si>
  <si>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</si>
  <si>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</si>
  <si>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</si>
  <si>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</si>
  <si>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</si>
  <si>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</si>
  <si>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</si>
  <si>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</si>
  <si>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</si>
  <si>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</si>
  <si>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</si>
  <si>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</si>
  <si>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</si>
  <si>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</si>
  <si>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</si>
  <si>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</si>
  <si>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</si>
  <si>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</si>
  <si>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</si>
  <si>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</si>
  <si>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</si>
  <si>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</si>
  <si>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</si>
  <si>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</si>
  <si>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</si>
  <si>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</si>
  <si>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</si>
  <si>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</si>
  <si>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</si>
  <si>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</si>
  <si>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</si>
  <si>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</si>
  <si>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</si>
  <si>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</si>
  <si>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</si>
  <si>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</si>
  <si>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</si>
  <si>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</si>
  <si>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</si>
  <si>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</si>
  <si>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</si>
  <si>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</si>
  <si>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</si>
  <si>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</si>
  <si>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</si>
  <si>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</si>
  <si>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</si>
  <si>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</si>
  <si>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</si>
  <si>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</si>
  <si>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</si>
  <si>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</si>
  <si>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</si>
  <si>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</si>
  <si>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</si>
  <si>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</si>
  <si>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</si>
  <si>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</si>
  <si>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</si>
  <si>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</si>
  <si>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</si>
  <si>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</si>
  <si>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</si>
  <si>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</si>
  <si>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</si>
  <si>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</si>
  <si>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</si>
  <si>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</si>
  <si>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</si>
  <si>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</si>
  <si>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</si>
  <si>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</si>
  <si>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</si>
  <si>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</si>
  <si>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</si>
  <si>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</si>
  <si>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</si>
  <si>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</si>
  <si>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</si>
  <si>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</si>
  <si>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</si>
  <si>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</si>
  <si>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</si>
  <si>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</si>
  <si>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</si>
  <si>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</si>
  <si>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</si>
  <si>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</si>
  <si>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</si>
  <si>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</si>
  <si>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</si>
  <si>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</si>
  <si>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</si>
  <si>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</si>
  <si>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</si>
  <si>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</si>
  <si>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</si>
  <si>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</si>
  <si>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</si>
  <si>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</si>
  <si>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</si>
  <si>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</si>
  <si>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</si>
  <si>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</si>
  <si>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</si>
  <si>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</si>
  <si>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</si>
  <si>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</si>
  <si>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</si>
  <si>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</si>
  <si>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</si>
  <si>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</si>
  <si>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</si>
  <si>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</si>
  <si>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</si>
  <si>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</si>
  <si>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</si>
  <si>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</si>
  <si>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</si>
  <si>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</si>
  <si>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</si>
  <si>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</si>
  <si>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</si>
  <si>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</si>
  <si>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</si>
  <si>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</si>
  <si>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</si>
  <si>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</si>
  <si>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</si>
  <si>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</si>
  <si>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</si>
  <si>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</si>
  <si>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</si>
  <si>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</si>
  <si>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</si>
  <si>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</si>
  <si>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</si>
  <si>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</si>
  <si>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</si>
  <si>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</si>
  <si>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</si>
  <si>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</si>
  <si>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</si>
  <si>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</si>
  <si>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</si>
  <si>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</si>
  <si>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</si>
  <si>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</si>
  <si>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</si>
  <si>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</si>
  <si>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</si>
  <si>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</si>
  <si>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</si>
  <si>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</si>
  <si>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</si>
  <si>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</si>
  <si>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</si>
  <si>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</si>
  <si>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</si>
  <si>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</si>
  <si>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</si>
  <si>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</si>
  <si>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</si>
  <si>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</si>
  <si>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</si>
  <si>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</si>
  <si>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</si>
  <si>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</si>
  <si>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</si>
  <si>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</si>
  <si>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</si>
  <si>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</si>
  <si>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</si>
  <si>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</si>
  <si>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</si>
  <si>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</si>
  <si>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</si>
  <si>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</si>
  <si>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</si>
  <si>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</si>
  <si>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</si>
  <si>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</si>
  <si>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</si>
  <si>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</si>
  <si>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</si>
  <si>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</si>
  <si>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</si>
  <si>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</si>
  <si>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</si>
  <si>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</si>
  <si>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</si>
  <si>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</si>
  <si>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</si>
  <si>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</si>
  <si>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</si>
  <si>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</si>
  <si>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</si>
  <si>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</si>
  <si>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</si>
  <si>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</si>
  <si>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</si>
  <si>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</si>
  <si>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</si>
  <si>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</si>
  <si>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</si>
  <si>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</si>
  <si>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</si>
  <si>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</si>
  <si>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</si>
  <si>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</si>
  <si>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</si>
  <si>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</si>
  <si>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</si>
  <si>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</si>
  <si>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</si>
  <si>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</si>
  <si>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</si>
  <si>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</si>
  <si>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</si>
  <si>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</si>
  <si>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</si>
  <si>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</si>
  <si>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</si>
  <si>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</si>
  <si>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</si>
  <si>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</si>
  <si>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</si>
  <si>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</si>
  <si>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</si>
  <si>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</si>
  <si>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</si>
  <si>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</si>
  <si>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</si>
  <si>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</si>
  <si>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</si>
  <si>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</si>
  <si>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</si>
  <si>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</si>
  <si>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</si>
  <si>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</si>
  <si>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</si>
  <si>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</si>
  <si>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</si>
  <si>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</si>
  <si>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</si>
  <si>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</si>
  <si>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</si>
  <si>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</si>
  <si>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</si>
  <si>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</si>
  <si>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</si>
  <si>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</si>
  <si>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</si>
  <si>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</si>
  <si>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</si>
  <si>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</si>
  <si>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</si>
  <si>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</si>
  <si>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</si>
  <si>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</si>
  <si>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</si>
  <si>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</si>
  <si>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</si>
  <si>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</si>
  <si>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</si>
  <si>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</si>
  <si>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</si>
  <si>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</si>
  <si>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</si>
  <si>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</si>
  <si>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</si>
  <si>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</si>
  <si>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</si>
  <si>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</si>
  <si>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</si>
  <si>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</si>
  <si>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</si>
  <si>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</si>
  <si>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</si>
  <si>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</si>
  <si>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</si>
  <si>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</si>
  <si>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</si>
  <si>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</si>
  <si>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</si>
  <si>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</si>
  <si>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</si>
  <si>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</si>
  <si>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</si>
  <si>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</si>
  <si>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</si>
  <si>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</si>
  <si>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</si>
  <si>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</si>
  <si>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</si>
  <si>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</si>
  <si>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</si>
  <si>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</si>
  <si>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</si>
  <si>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</si>
  <si>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</si>
  <si>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</si>
  <si>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</si>
  <si>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</si>
  <si>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</si>
  <si>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</si>
  <si>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</si>
  <si>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</si>
  <si>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</si>
  <si>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</si>
  <si>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</si>
  <si>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</si>
  <si>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</si>
  <si>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</si>
  <si>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</si>
  <si>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</si>
  <si>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</si>
  <si>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</si>
  <si>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</si>
  <si>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</si>
  <si>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</si>
  <si>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</si>
  <si>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</si>
  <si>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</si>
  <si>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</si>
  <si>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</si>
  <si>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</si>
  <si>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</si>
  <si>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</si>
  <si>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</si>
  <si>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</si>
  <si>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</si>
  <si>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</si>
  <si>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</si>
  <si>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</si>
  <si>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</si>
  <si>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</si>
  <si>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</si>
  <si>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</si>
  <si>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</si>
  <si>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</si>
  <si>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</si>
  <si>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</si>
  <si>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</si>
  <si>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</si>
  <si>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</si>
  <si>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</si>
  <si>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</si>
  <si>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</si>
  <si>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</si>
  <si>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</si>
  <si>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</si>
  <si>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</si>
  <si>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</si>
  <si>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</si>
  <si>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</si>
  <si>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</si>
  <si>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</si>
  <si>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</si>
  <si>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</si>
  <si>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</si>
  <si>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</si>
  <si>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</si>
  <si>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</si>
  <si>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</si>
  <si>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</si>
  <si>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</si>
  <si>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</si>
  <si>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</si>
  <si>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</si>
  <si>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</si>
  <si>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</si>
  <si>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</si>
  <si>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</si>
  <si>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</si>
  <si>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</si>
  <si>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</si>
  <si>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</si>
  <si>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</si>
  <si>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</si>
  <si>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</si>
  <si>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</si>
  <si>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</si>
  <si>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</si>
  <si>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</si>
  <si>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</si>
  <si>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</si>
  <si>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</si>
  <si>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</si>
  <si>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</si>
  <si>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</si>
  <si>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</si>
  <si>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</si>
  <si>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</si>
  <si>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</si>
  <si>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</si>
  <si>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</si>
  <si>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</si>
  <si>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</si>
  <si>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</si>
  <si>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</si>
  <si>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</si>
  <si>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</si>
  <si>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</si>
  <si>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</si>
  <si>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</si>
  <si>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</si>
  <si>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</si>
  <si>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</si>
  <si>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</si>
  <si>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</si>
  <si>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</si>
  <si>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</si>
  <si>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</si>
  <si>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</si>
  <si>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</si>
  <si>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</si>
  <si>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</si>
  <si>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</si>
  <si>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</si>
  <si>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</si>
  <si>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</si>
  <si>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</si>
  <si>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</si>
  <si>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</si>
  <si>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</si>
  <si>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</si>
  <si>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</si>
  <si>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</si>
  <si>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</si>
  <si>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</si>
  <si>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</si>
  <si>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</si>
  <si>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</si>
  <si>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</si>
  <si>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</si>
  <si>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</si>
  <si>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</si>
  <si>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</si>
  <si>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</si>
  <si>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</si>
  <si>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</si>
  <si>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</si>
  <si>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</si>
  <si>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</si>
  <si>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</si>
  <si>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</si>
  <si>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</si>
  <si>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</si>
  <si>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</si>
  <si>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</si>
  <si>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</si>
  <si>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</si>
  <si>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</si>
  <si>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</si>
  <si>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</si>
  <si>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</si>
  <si>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</si>
  <si>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</si>
  <si>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</si>
  <si>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</si>
  <si>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</si>
  <si>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</si>
  <si>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</si>
  <si>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</si>
  <si>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</si>
  <si>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</si>
  <si>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</si>
  <si>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</si>
  <si>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</si>
  <si>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</si>
  <si>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</si>
  <si>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</si>
  <si>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</si>
  <si>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</si>
  <si>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</si>
  <si>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</si>
  <si>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</si>
  <si>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</si>
  <si>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</si>
  <si>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</si>
  <si>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</si>
  <si>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</si>
  <si>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</si>
  <si>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</si>
  <si>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</si>
  <si>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</si>
  <si>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</si>
  <si>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</si>
  <si>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</si>
  <si>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</si>
  <si>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</si>
  <si>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</si>
  <si>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</si>
  <si>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</si>
  <si>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</si>
  <si>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</si>
  <si>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</si>
  <si>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</si>
  <si>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</si>
  <si>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</si>
  <si>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</si>
  <si>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</si>
  <si>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</si>
  <si>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</si>
  <si>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</si>
  <si>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</si>
  <si>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</si>
  <si>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</si>
  <si>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</si>
  <si>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</si>
  <si>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</si>
  <si>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</si>
  <si>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</si>
  <si>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</si>
  <si>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</si>
  <si>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</si>
  <si>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</si>
  <si>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</si>
  <si>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</si>
  <si>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</si>
  <si>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</si>
  <si>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</si>
  <si>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</si>
  <si>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</si>
  <si>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</si>
  <si>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</si>
  <si>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</si>
  <si>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</si>
  <si>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</si>
  <si>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</si>
  <si>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</si>
  <si>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</si>
  <si>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</si>
  <si>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</si>
  <si>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</si>
  <si>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</si>
  <si>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</si>
  <si>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</si>
  <si>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</si>
  <si>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</si>
  <si>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</si>
  <si>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</si>
  <si>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</si>
  <si>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</si>
  <si>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</si>
  <si>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</si>
  <si>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</si>
  <si>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</si>
  <si>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</si>
  <si>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</si>
  <si>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</si>
  <si>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</si>
  <si>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</si>
  <si>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</si>
  <si>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</si>
  <si>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</si>
  <si>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</si>
  <si>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</si>
  <si>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</si>
  <si>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</si>
  <si>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</si>
  <si>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</si>
  <si>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</si>
  <si>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</si>
  <si>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</si>
  <si>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</si>
  <si>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</si>
  <si>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</si>
  <si>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</si>
  <si>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</si>
  <si>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</si>
  <si>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</si>
  <si>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</si>
  <si>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</si>
  <si>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</si>
  <si>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</si>
  <si>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</si>
  <si>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</si>
  <si>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</si>
  <si>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</si>
  <si>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</si>
  <si>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</si>
  <si>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</si>
  <si>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</si>
  <si>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</si>
  <si>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</si>
  <si>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</si>
  <si>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</si>
  <si>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</si>
  <si>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</si>
  <si>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</si>
  <si>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</si>
  <si>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</si>
  <si>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</si>
  <si>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</si>
  <si>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</si>
  <si>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</si>
  <si>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</si>
  <si>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</si>
  <si>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</si>
  <si>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</si>
  <si>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</si>
  <si>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</si>
  <si>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</si>
  <si>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</si>
  <si>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</si>
  <si>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</si>
  <si>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</si>
  <si>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</si>
  <si>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</si>
  <si>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</si>
  <si>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</si>
  <si>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</si>
  <si>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</si>
  <si>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</si>
  <si>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</si>
  <si>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</si>
  <si>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</si>
  <si>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</si>
  <si>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</si>
  <si>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</si>
  <si>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</si>
  <si>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</si>
  <si>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</si>
  <si>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</si>
  <si>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</si>
  <si>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</si>
  <si>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</si>
  <si>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</si>
  <si>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</si>
  <si>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</si>
  <si>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</si>
  <si>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</si>
  <si>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</si>
  <si>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</si>
  <si>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</si>
  <si>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</si>
  <si>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</si>
  <si>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</si>
  <si>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</si>
  <si>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</si>
  <si>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</si>
  <si>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</si>
  <si>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</si>
  <si>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</si>
  <si>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</si>
  <si>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</si>
  <si>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</si>
  <si>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</si>
  <si>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</si>
  <si>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</si>
  <si>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</si>
  <si>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</si>
  <si>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</si>
  <si>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</si>
  <si>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</si>
  <si>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</si>
  <si>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</si>
  <si>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</si>
  <si>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</si>
  <si>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</si>
  <si>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</si>
  <si>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</si>
  <si>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</si>
  <si>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</si>
  <si>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</si>
  <si>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</si>
  <si>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</si>
  <si>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</si>
  <si>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</si>
  <si>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</si>
  <si>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</si>
  <si>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</si>
  <si>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</si>
  <si>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</si>
  <si>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</si>
  <si>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</si>
  <si>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</si>
  <si>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</si>
  <si>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</si>
  <si>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</si>
  <si>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</si>
  <si>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</si>
  <si>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</si>
  <si>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</si>
  <si>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</si>
  <si>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</si>
  <si>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</si>
  <si>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</si>
  <si>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</si>
  <si>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</si>
  <si>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</si>
  <si>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</si>
  <si>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</si>
  <si>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</si>
  <si>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</si>
  <si>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</si>
  <si>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</si>
  <si>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</si>
  <si>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</si>
  <si>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</si>
  <si>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</si>
  <si>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</si>
  <si>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</si>
  <si>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</si>
  <si>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</si>
  <si>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</si>
  <si>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</si>
  <si>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</si>
  <si>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</si>
  <si>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</si>
  <si>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</si>
  <si>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</si>
  <si>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</si>
  <si>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</si>
  <si>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</si>
  <si>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</si>
  <si>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</si>
  <si>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</si>
  <si>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</si>
  <si>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</si>
  <si>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</si>
  <si>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</si>
  <si>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</si>
  <si>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</si>
  <si>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</si>
  <si>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</si>
  <si>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</si>
  <si>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</si>
  <si>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</si>
  <si>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</si>
  <si>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</si>
  <si>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</si>
  <si>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</si>
  <si>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</si>
  <si>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</si>
  <si>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</si>
  <si>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</si>
  <si>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</si>
  <si>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</si>
  <si>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</si>
  <si>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</si>
  <si>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</si>
  <si>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</si>
  <si>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</si>
  <si>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</si>
  <si>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</si>
  <si>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</si>
  <si>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</si>
  <si>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</si>
  <si>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</si>
  <si>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</si>
  <si>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</si>
  <si>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</si>
  <si>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</si>
  <si>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</si>
  <si>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</si>
  <si>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</si>
  <si>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</si>
  <si>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</si>
  <si>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</si>
  <si>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</si>
  <si>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</si>
  <si>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</si>
  <si>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</si>
  <si>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</si>
  <si>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</si>
  <si>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</si>
  <si>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</si>
  <si>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</si>
  <si>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</si>
  <si>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</si>
  <si>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</si>
  <si>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</si>
  <si>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</si>
  <si>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</si>
  <si>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</si>
  <si>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</si>
  <si>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</si>
  <si>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</si>
  <si>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</si>
  <si>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</si>
  <si>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</si>
  <si>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</si>
  <si>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</si>
  <si>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</si>
  <si>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</si>
  <si>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</si>
  <si>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</si>
  <si>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</si>
  <si>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</si>
  <si>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</si>
  <si>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</si>
  <si>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</si>
  <si>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</si>
  <si>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</si>
  <si>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</si>
  <si>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</si>
  <si>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</si>
  <si>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</si>
  <si>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</si>
  <si>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</si>
  <si>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</si>
  <si>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</si>
  <si>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</si>
  <si>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</si>
  <si>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</si>
  <si>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</si>
  <si>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</si>
  <si>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</si>
  <si>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</si>
  <si>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</si>
  <si>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</si>
  <si>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</si>
  <si>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</si>
  <si>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</si>
  <si>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</si>
  <si>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</si>
  <si>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</si>
  <si>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</si>
  <si>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</si>
  <si>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</si>
  <si>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</si>
  <si>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</si>
  <si>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</si>
  <si>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</si>
  <si>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</si>
  <si>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</si>
  <si>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</si>
  <si>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</si>
  <si>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</si>
  <si>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</si>
  <si>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</si>
  <si>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</si>
  <si>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</si>
  <si>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</si>
  <si>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</si>
  <si>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</si>
  <si>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</si>
  <si>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</si>
  <si>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</si>
  <si>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</si>
  <si>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</si>
  <si>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</si>
  <si>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</si>
  <si>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</si>
  <si>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</si>
  <si>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</si>
  <si>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</si>
  <si>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</si>
  <si>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</si>
  <si>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</si>
  <si>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</si>
  <si>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</si>
  <si>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</si>
  <si>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</si>
  <si>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</si>
  <si>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</si>
  <si>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</si>
  <si>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</si>
  <si>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</si>
  <si>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</si>
  <si>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</si>
  <si>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</si>
  <si>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</si>
  <si>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</si>
  <si>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</si>
  <si>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</si>
  <si>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</si>
  <si>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</si>
  <si>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</si>
  <si>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</si>
  <si>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</si>
  <si>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</si>
  <si>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</si>
  <si>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</si>
  <si>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</si>
  <si>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</si>
  <si>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</si>
  <si>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</si>
  <si>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</si>
  <si>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</si>
  <si>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</si>
  <si>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</si>
  <si>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</si>
  <si>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</si>
  <si>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</si>
  <si>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</si>
  <si>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</si>
  <si>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</si>
  <si>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</si>
  <si>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</si>
  <si>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</si>
  <si>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</si>
  <si>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</si>
  <si>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</si>
  <si>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</si>
  <si>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</si>
  <si>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</si>
  <si>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</si>
  <si>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</si>
  <si>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</si>
  <si>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</si>
  <si>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</si>
  <si>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</si>
  <si>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</si>
  <si>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</si>
  <si>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</si>
  <si>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</si>
  <si>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</si>
  <si>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</si>
  <si>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</si>
  <si>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</si>
  <si>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</si>
  <si>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</si>
  <si>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</si>
  <si>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</si>
  <si>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</si>
  <si>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</si>
  <si>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</si>
  <si>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</si>
  <si>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</si>
  <si>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</si>
  <si>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</si>
  <si>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</si>
  <si>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</si>
  <si>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</si>
  <si>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</si>
  <si>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</si>
  <si>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</si>
  <si>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</si>
  <si>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</si>
  <si>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</si>
  <si>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</si>
  <si>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</si>
  <si>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</si>
  <si>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</si>
  <si>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</si>
  <si>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</si>
  <si>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</si>
  <si>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</si>
  <si>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</si>
  <si>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</si>
  <si>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</si>
  <si>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</si>
  <si>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</si>
  <si>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</si>
  <si>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</si>
  <si>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</si>
  <si>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</si>
  <si>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</si>
  <si>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</si>
  <si>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</si>
  <si>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</si>
  <si>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</si>
  <si>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</si>
  <si>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</si>
  <si>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</si>
  <si>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</si>
  <si>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</si>
  <si>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</si>
  <si>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</si>
  <si>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</si>
  <si>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</si>
  <si>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</si>
  <si>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</si>
  <si>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</si>
  <si>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</si>
  <si>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</si>
  <si>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</si>
  <si>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</si>
  <si>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</si>
  <si>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</si>
  <si>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</si>
  <si>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</si>
  <si>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</si>
  <si>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</si>
  <si>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</si>
  <si>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</si>
  <si>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</si>
  <si>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</si>
  <si>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</si>
  <si>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</si>
  <si>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</si>
  <si>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</si>
  <si>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</si>
  <si>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</si>
  <si>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</si>
  <si>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</si>
  <si>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</si>
  <si>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</si>
  <si>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</si>
  <si>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</si>
  <si>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</si>
  <si>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</si>
  <si>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</si>
  <si>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</si>
  <si>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</si>
  <si>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</si>
  <si>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</si>
  <si>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</si>
  <si>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</si>
  <si>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</si>
  <si>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</si>
  <si>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</si>
  <si>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</si>
  <si>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</si>
  <si>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</si>
  <si>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</si>
  <si>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</si>
  <si>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</si>
  <si>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</si>
  <si>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</si>
  <si>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</si>
  <si>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</si>
  <si>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</si>
  <si>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</si>
  <si>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</si>
  <si>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</si>
  <si>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</si>
  <si>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</si>
  <si>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</si>
  <si>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</si>
  <si>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</si>
  <si>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</si>
  <si>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</si>
  <si>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</si>
  <si>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</si>
  <si>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</si>
  <si>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</si>
  <si>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</si>
  <si>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</si>
  <si>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</si>
  <si>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</si>
  <si>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</si>
  <si>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</si>
  <si>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</si>
  <si>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</si>
  <si>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</si>
  <si>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</si>
  <si>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</si>
  <si>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</si>
  <si>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</si>
  <si>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</si>
  <si>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</si>
  <si>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</si>
  <si>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</si>
  <si>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</si>
  <si>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</si>
  <si>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</si>
  <si>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</si>
  <si>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</si>
  <si>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</si>
  <si>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</si>
  <si>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</si>
  <si>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</si>
  <si>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</si>
  <si>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</si>
  <si>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</si>
  <si>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</si>
  <si>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</si>
  <si>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</si>
  <si>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</si>
  <si>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</si>
  <si>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</si>
  <si>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</si>
  <si>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</si>
  <si>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</si>
  <si>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</si>
  <si>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</si>
  <si>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</si>
  <si>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</si>
  <si>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</si>
  <si>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</si>
  <si>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</si>
  <si>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</si>
  <si>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</si>
  <si>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</si>
  <si>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</si>
  <si>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</si>
  <si>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</si>
  <si>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</si>
  <si>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</si>
  <si>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</si>
  <si>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</si>
  <si>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</si>
  <si>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</si>
  <si>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</si>
  <si>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</si>
  <si>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</si>
  <si>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</si>
  <si>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</si>
  <si>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</si>
  <si>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</si>
  <si>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</si>
  <si>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</si>
  <si>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</si>
  <si>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</si>
  <si>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</si>
  <si>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</si>
  <si>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</si>
  <si>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</si>
  <si>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</si>
  <si>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</si>
  <si>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</si>
  <si>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</si>
  <si>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</si>
  <si>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</si>
  <si>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</si>
  <si>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</si>
  <si>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</si>
  <si>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</si>
  <si>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</si>
  <si>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</si>
  <si>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</si>
  <si>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</si>
  <si>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</si>
  <si>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</si>
  <si>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</si>
  <si>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</si>
  <si>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</si>
  <si>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</si>
  <si>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</si>
  <si>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</si>
  <si>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</si>
  <si>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</si>
  <si>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</si>
  <si>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</si>
  <si>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</si>
  <si>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</si>
  <si>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</si>
  <si>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</si>
  <si>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</si>
  <si>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</si>
  <si>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</si>
  <si>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</si>
  <si>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</si>
  <si>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</si>
  <si>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</si>
  <si>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</si>
  <si>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</si>
  <si>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</si>
  <si>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</si>
  <si>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</si>
  <si>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</si>
  <si>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</si>
  <si>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</si>
  <si>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</si>
  <si>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</si>
  <si>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</si>
  <si>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</si>
  <si>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</si>
  <si>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</si>
  <si>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</si>
  <si>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</si>
  <si>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</si>
  <si>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</si>
  <si>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</si>
  <si>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</si>
  <si>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</si>
  <si>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</si>
  <si>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</si>
  <si>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</si>
  <si>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</si>
  <si>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</si>
  <si>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</si>
  <si>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</si>
  <si>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</si>
  <si>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</si>
  <si>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</si>
  <si>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</si>
  <si>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</si>
  <si>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</si>
  <si>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</si>
  <si>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</si>
  <si>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</si>
  <si>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</si>
  <si>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</si>
  <si>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</si>
  <si>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</si>
  <si>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</si>
  <si>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</si>
  <si>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</si>
  <si>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</si>
  <si>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</si>
  <si>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</si>
  <si>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</si>
  <si>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</si>
  <si>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</si>
  <si>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</si>
  <si>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</si>
  <si>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</si>
  <si>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</si>
  <si>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</si>
  <si>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</si>
  <si>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</si>
  <si>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</si>
  <si>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</si>
  <si>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</si>
  <si>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</si>
  <si>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</si>
  <si>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</si>
  <si>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</si>
  <si>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</si>
  <si>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</si>
  <si>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</si>
  <si>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</si>
  <si>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</si>
  <si>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</si>
  <si>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</si>
  <si>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</si>
  <si>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</si>
  <si>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</si>
  <si>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</si>
  <si>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</si>
  <si>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</si>
  <si>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</si>
  <si>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</si>
  <si>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</si>
  <si>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</si>
  <si>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</si>
  <si>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</si>
  <si>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</si>
  <si>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</si>
  <si>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</si>
  <si>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</si>
  <si>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</si>
  <si>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</si>
  <si>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</si>
  <si>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</si>
  <si>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</si>
  <si>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</si>
  <si>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</si>
  <si>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</si>
  <si>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</si>
  <si>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</si>
  <si>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</si>
  <si>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</si>
  <si>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</si>
  <si>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</si>
  <si>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</si>
  <si>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</si>
  <si>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</si>
  <si>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</si>
  <si>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</si>
  <si>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</si>
  <si>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</si>
  <si>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</si>
  <si>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</si>
  <si>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</si>
  <si>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</si>
  <si>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</si>
  <si>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</si>
  <si>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</si>
  <si>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</si>
  <si>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</si>
  <si>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</si>
  <si>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</si>
  <si>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</si>
  <si>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</si>
  <si>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</si>
  <si>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</si>
  <si>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</si>
  <si>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</si>
  <si>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</si>
  <si>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</si>
  <si>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</si>
  <si>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</si>
  <si>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</si>
  <si>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</si>
  <si>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</si>
  <si>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</si>
  <si>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</si>
  <si>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</si>
  <si>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</si>
  <si>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</si>
  <si>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</si>
  <si>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</si>
  <si>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</si>
  <si>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</si>
  <si>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</si>
  <si>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</si>
  <si>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</si>
  <si>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</si>
  <si>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</si>
  <si>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</si>
  <si>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</si>
  <si>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</si>
  <si>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</si>
  <si>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</si>
  <si>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</si>
  <si>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</si>
  <si>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</si>
  <si>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</si>
  <si>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</si>
  <si>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</si>
  <si>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</si>
  <si>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</si>
  <si>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</si>
  <si>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</si>
  <si>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</si>
  <si>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</si>
  <si>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</si>
  <si>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</si>
  <si>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</si>
  <si>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</si>
  <si>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</si>
  <si>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</si>
  <si>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</si>
  <si>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</si>
  <si>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</si>
  <si>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</si>
  <si>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</si>
  <si>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</si>
  <si>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</si>
  <si>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</si>
  <si>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</si>
  <si>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</si>
  <si>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</si>
  <si>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</si>
  <si>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</si>
  <si>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</si>
  <si>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</si>
  <si>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</si>
  <si>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</si>
  <si>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</si>
  <si>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</si>
  <si>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</si>
  <si>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</si>
  <si>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</si>
  <si>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</si>
  <si>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</si>
  <si>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</si>
  <si>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</si>
  <si>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</si>
  <si>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</si>
  <si>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</si>
  <si>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</si>
  <si>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</si>
  <si>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</si>
  <si>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</si>
  <si>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</si>
  <si>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</si>
  <si>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</si>
  <si>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</si>
  <si>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</si>
  <si>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</si>
  <si>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</si>
  <si>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</si>
  <si>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</si>
  <si>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</si>
  <si>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</si>
  <si>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</si>
  <si>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</si>
  <si>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</si>
  <si>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</si>
  <si>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</si>
  <si>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</si>
  <si>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</si>
  <si>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</si>
  <si>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</si>
  <si>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</si>
  <si>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</si>
  <si>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</si>
  <si>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</si>
  <si>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</si>
  <si>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</si>
  <si>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</si>
  <si>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</si>
  <si>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</si>
  <si>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</si>
  <si>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</si>
  <si>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</si>
  <si>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</si>
  <si>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</si>
  <si>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</si>
  <si>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</si>
  <si>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</si>
  <si>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</si>
  <si>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</si>
  <si>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</si>
  <si>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</si>
  <si>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</si>
  <si>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</si>
  <si>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</si>
  <si>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</si>
  <si>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</si>
  <si>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</si>
  <si>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</si>
  <si>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</si>
  <si>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</si>
  <si>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</si>
  <si>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</si>
  <si>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</si>
  <si>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</si>
  <si>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</si>
  <si>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</si>
  <si>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</si>
  <si>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</si>
  <si>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</si>
  <si>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</si>
  <si>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</si>
  <si>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</si>
  <si>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</si>
  <si>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</si>
  <si>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</si>
  <si>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</si>
  <si>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</si>
  <si>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</si>
  <si>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</si>
  <si>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</si>
  <si>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</si>
  <si>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</si>
  <si>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</si>
  <si>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</si>
  <si>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</si>
  <si>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</si>
  <si>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</si>
  <si>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</si>
  <si>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</si>
  <si>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</si>
  <si>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</si>
  <si>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</si>
  <si>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</si>
  <si>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</si>
  <si>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</si>
  <si>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</si>
  <si>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</si>
  <si>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</si>
  <si>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</si>
  <si>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</si>
  <si>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</si>
  <si>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</si>
  <si>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</si>
  <si>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</si>
  <si>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</si>
  <si>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</si>
  <si>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</si>
  <si>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</si>
  <si>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</si>
  <si>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</si>
  <si>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</si>
  <si>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</si>
  <si>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</si>
  <si>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</si>
  <si>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</si>
  <si>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</si>
  <si>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</si>
  <si>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</si>
  <si>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</si>
  <si>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</si>
  <si>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</si>
  <si>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</si>
  <si>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</si>
  <si>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</si>
  <si>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</si>
  <si>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</si>
  <si>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</si>
  <si>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</si>
  <si>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</si>
  <si>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</si>
  <si>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</si>
  <si>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</si>
  <si>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</si>
  <si>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</si>
  <si>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</si>
  <si>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</si>
  <si>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</si>
  <si>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</si>
  <si>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</si>
  <si>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</si>
  <si>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</si>
  <si>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</si>
  <si>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</si>
  <si>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</si>
  <si>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</si>
  <si>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</si>
  <si>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</si>
  <si>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</si>
  <si>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</si>
  <si>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</si>
  <si>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</si>
  <si>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</si>
  <si>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</si>
  <si>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</si>
  <si>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</si>
  <si>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</si>
  <si>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</si>
  <si>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</si>
  <si>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</si>
  <si>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</si>
  <si>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</si>
  <si>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</si>
  <si>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</si>
  <si>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</si>
  <si>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</si>
  <si>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</si>
  <si>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</si>
  <si>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</si>
  <si>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</si>
  <si>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</si>
  <si>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</si>
  <si>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</si>
  <si>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</si>
  <si>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</si>
  <si>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</si>
  <si>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</si>
  <si>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</si>
  <si>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</si>
  <si>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</si>
  <si>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</si>
  <si>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</si>
  <si>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</si>
  <si>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</si>
  <si>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</si>
  <si>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</si>
  <si>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</si>
  <si>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</si>
  <si>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</si>
  <si>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</si>
  <si>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</si>
  <si>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</si>
  <si>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</si>
  <si>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</si>
  <si>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</si>
  <si>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</si>
  <si>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</si>
  <si>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</si>
  <si>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</si>
  <si>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</si>
  <si>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</si>
  <si>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</si>
  <si>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</si>
  <si>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</si>
  <si>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</si>
  <si>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</si>
  <si>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</si>
  <si>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</si>
  <si>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</si>
  <si>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</si>
  <si>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</si>
  <si>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</si>
  <si>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</si>
  <si>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</si>
  <si>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</si>
  <si>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</si>
  <si>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</si>
  <si>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</si>
  <si>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</si>
  <si>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</si>
  <si>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</si>
  <si>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</si>
  <si>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</si>
  <si>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</si>
  <si>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</si>
  <si>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</si>
  <si>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</si>
  <si>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</si>
  <si>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</si>
  <si>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</si>
  <si>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</si>
  <si>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</si>
  <si>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</si>
  <si>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</si>
  <si>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</si>
  <si>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</si>
  <si>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</si>
  <si>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</si>
  <si>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</si>
  <si>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</si>
  <si>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</si>
  <si>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</si>
  <si>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</si>
  <si>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</si>
  <si>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</si>
  <si>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</si>
  <si>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</si>
  <si>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</si>
  <si>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</si>
  <si>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</si>
  <si>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</si>
  <si>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</si>
  <si>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</si>
  <si>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</si>
  <si>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</si>
  <si>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</si>
  <si>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</si>
  <si>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</si>
  <si>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</si>
  <si>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</si>
  <si>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</si>
  <si>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</si>
  <si>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</si>
  <si>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</si>
  <si>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</si>
  <si>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</si>
  <si>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</si>
  <si>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</si>
  <si>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</si>
  <si>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</si>
  <si>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</si>
  <si>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</si>
  <si>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</si>
  <si>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</si>
  <si>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</si>
  <si>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</si>
  <si>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</si>
  <si>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</si>
  <si>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</si>
  <si>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</si>
  <si>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</si>
  <si>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</si>
  <si>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</si>
  <si>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</si>
  <si>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</si>
  <si>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</si>
  <si>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</si>
  <si>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</si>
  <si>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</si>
  <si>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</si>
  <si>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</si>
  <si>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</si>
  <si>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</si>
  <si>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</si>
  <si>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</si>
  <si>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</si>
  <si>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</si>
  <si>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</si>
  <si>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</si>
  <si>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</si>
  <si>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</si>
  <si>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</si>
  <si>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</si>
  <si>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</si>
  <si>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</si>
  <si>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</si>
  <si>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</si>
  <si>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</si>
  <si>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</si>
  <si>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</si>
  <si>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</si>
  <si>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</si>
  <si>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</si>
  <si>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</si>
  <si>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</si>
  <si>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</si>
  <si>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</si>
  <si>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</si>
  <si>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</si>
  <si>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</si>
  <si>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</si>
  <si>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</si>
  <si>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</si>
  <si>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</si>
  <si>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</si>
  <si>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</si>
  <si>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</si>
  <si>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</si>
  <si>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</si>
  <si>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</si>
  <si>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</si>
  <si>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</si>
  <si>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</si>
  <si>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</si>
  <si>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</si>
  <si>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</si>
  <si>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</si>
  <si>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</si>
  <si>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</si>
  <si>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</si>
  <si>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</si>
  <si>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</si>
  <si>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</si>
  <si>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</si>
  <si>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</si>
  <si>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</si>
  <si>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</si>
  <si>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</si>
  <si>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</si>
  <si>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</si>
  <si>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</si>
  <si>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</si>
  <si>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</si>
  <si>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</si>
  <si>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</si>
  <si>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</si>
  <si>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</si>
  <si>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</si>
  <si>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</si>
  <si>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</si>
  <si>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</si>
  <si>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</si>
  <si>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</si>
  <si>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</si>
  <si>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</si>
  <si>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</si>
  <si>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</si>
  <si>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</si>
  <si>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</si>
  <si>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</si>
  <si>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</si>
  <si>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</si>
  <si>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</si>
  <si>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</si>
  <si>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</si>
  <si>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</si>
  <si>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</si>
  <si>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</si>
  <si>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</si>
  <si>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</si>
  <si>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</si>
  <si>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</si>
  <si>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</si>
  <si>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</si>
  <si>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</si>
  <si>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</si>
  <si>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</si>
  <si>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</si>
  <si>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</si>
  <si>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</si>
  <si>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</si>
  <si>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</si>
  <si>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</si>
  <si>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</si>
  <si>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</si>
  <si>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</si>
  <si>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</si>
  <si>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</si>
  <si>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</si>
  <si>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</si>
  <si>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</si>
  <si>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</si>
  <si>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</si>
  <si>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</si>
  <si>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</si>
  <si>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</si>
  <si>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</si>
  <si>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</si>
  <si>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</si>
  <si>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</si>
  <si>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</si>
  <si>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</si>
  <si>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</si>
  <si>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</si>
  <si>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</si>
  <si>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</si>
  <si>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</si>
  <si>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</si>
  <si>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</si>
  <si>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</si>
  <si>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</si>
  <si>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</si>
  <si>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</si>
  <si>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</si>
  <si>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</si>
  <si>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</si>
  <si>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</si>
  <si>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</si>
  <si>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</si>
  <si>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</si>
  <si>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</si>
  <si>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</si>
  <si>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</si>
  <si>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</si>
  <si>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</si>
  <si>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</si>
  <si>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</si>
  <si>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</si>
  <si>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</si>
  <si>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</si>
  <si>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</si>
  <si>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</si>
  <si>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</si>
  <si>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</si>
  <si>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</si>
  <si>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</si>
  <si>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</si>
  <si>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</si>
  <si>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</si>
  <si>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</si>
  <si>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</si>
  <si>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</si>
  <si>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</si>
  <si>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</si>
  <si>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</si>
  <si>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</si>
  <si>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</si>
  <si>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</si>
  <si>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</si>
  <si>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</si>
  <si>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</si>
  <si>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</si>
  <si>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</si>
  <si>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</si>
  <si>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</si>
  <si>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</si>
  <si>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</si>
  <si>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</si>
  <si>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</si>
  <si>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</si>
  <si>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</si>
  <si>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</si>
  <si>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</si>
  <si>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</si>
  <si>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</si>
  <si>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</si>
  <si>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</si>
  <si>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</si>
  <si>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</si>
  <si>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</si>
  <si>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</si>
  <si>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</si>
  <si>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</si>
  <si>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</si>
  <si>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</si>
  <si>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</si>
  <si>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</si>
  <si>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</si>
  <si>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</si>
  <si>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</si>
  <si>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</si>
  <si>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</si>
  <si>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</si>
  <si>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</si>
  <si>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</si>
  <si>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</si>
  <si>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</si>
  <si>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</si>
  <si>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</si>
  <si>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</si>
  <si>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</si>
  <si>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</si>
  <si>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</si>
  <si>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</si>
  <si>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</si>
  <si>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</si>
  <si>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</si>
  <si>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</si>
  <si>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</si>
  <si>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</si>
  <si>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</si>
  <si>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</si>
  <si>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</si>
  <si>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</si>
  <si>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</si>
  <si>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</si>
  <si>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</si>
  <si>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</si>
  <si>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</si>
  <si>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</si>
  <si>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</si>
  <si>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</si>
  <si>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</si>
  <si>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</si>
  <si>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</si>
  <si>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</si>
  <si>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</si>
  <si>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</si>
  <si>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</si>
  <si>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</si>
  <si>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</si>
  <si>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</si>
  <si>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</si>
  <si>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</si>
  <si>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</si>
  <si>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</si>
  <si>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</si>
  <si>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</si>
  <si>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</si>
  <si>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</si>
  <si>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</si>
  <si>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</si>
  <si>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</si>
  <si>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</si>
  <si>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</si>
  <si>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</si>
  <si>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</si>
  <si>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</si>
  <si>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</si>
  <si>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</si>
  <si>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</si>
  <si>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</si>
  <si>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</si>
  <si>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</si>
  <si>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</si>
  <si>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</si>
  <si>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</si>
  <si>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</si>
  <si>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</si>
  <si>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</si>
  <si>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</si>
  <si>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</si>
  <si>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</si>
  <si>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</si>
  <si>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</si>
  <si>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</si>
  <si>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</si>
  <si>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</si>
  <si>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</si>
  <si>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</si>
  <si>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</si>
  <si>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</si>
  <si>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</si>
  <si>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</si>
  <si>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</si>
  <si>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</si>
  <si>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</si>
  <si>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</si>
  <si>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</si>
  <si>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</si>
  <si>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</si>
  <si>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</si>
  <si>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</si>
  <si>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</si>
  <si>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</si>
  <si>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</si>
  <si>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</si>
  <si>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</si>
  <si>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</si>
  <si>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</si>
  <si>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</si>
  <si>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</si>
  <si>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</si>
  <si>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</si>
  <si>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</si>
  <si>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</si>
  <si>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</si>
  <si>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</si>
  <si>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</si>
  <si>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</si>
  <si>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</si>
  <si>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</si>
  <si>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</si>
  <si>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</si>
  <si>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</si>
  <si>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</si>
  <si>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</si>
  <si>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</si>
  <si>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</si>
  <si>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</si>
  <si>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</si>
  <si>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</si>
  <si>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</si>
  <si>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</si>
  <si>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</si>
  <si>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</si>
  <si>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</si>
  <si>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</si>
  <si>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</si>
  <si>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</si>
  <si>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</si>
  <si>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</si>
  <si>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</si>
  <si>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</si>
  <si>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</si>
  <si>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</si>
  <si>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</si>
  <si>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</si>
  <si>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</si>
  <si>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</si>
  <si>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</si>
  <si>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</si>
  <si>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</si>
  <si>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</si>
  <si>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</si>
  <si>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</si>
  <si>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</si>
  <si>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</si>
  <si>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</si>
  <si>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</si>
  <si>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</si>
  <si>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</si>
  <si>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</si>
  <si>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</si>
  <si>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</si>
  <si>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</si>
  <si>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</si>
  <si>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</si>
  <si>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</si>
  <si>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</si>
  <si>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</si>
  <si>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</si>
  <si>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</si>
  <si>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</si>
  <si>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</si>
  <si>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</si>
  <si>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</si>
  <si>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</si>
  <si>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</si>
  <si>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</si>
  <si>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</si>
  <si>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</si>
  <si>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</si>
  <si>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</si>
  <si>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</si>
  <si>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</si>
  <si>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</si>
  <si>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</si>
  <si>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</si>
  <si>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</si>
  <si>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</si>
  <si>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</si>
  <si>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</si>
  <si>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</si>
  <si>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</si>
  <si>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</si>
  <si>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</si>
  <si>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</si>
  <si>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</si>
  <si>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</si>
  <si>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</si>
  <si>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</si>
  <si>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</si>
  <si>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</si>
  <si>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</si>
  <si>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</si>
  <si>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</si>
  <si>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</si>
  <si>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</si>
  <si>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</si>
  <si>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</si>
  <si>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</si>
  <si>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</si>
  <si>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</si>
  <si>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</si>
  <si>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</si>
  <si>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</si>
  <si>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</si>
  <si>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</si>
  <si>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</si>
  <si>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</si>
  <si>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</si>
  <si>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</si>
  <si>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</si>
  <si>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</si>
  <si>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</si>
  <si>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</si>
  <si>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</si>
  <si>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</si>
  <si>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</si>
  <si>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</si>
  <si>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</si>
  <si>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</si>
  <si>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</si>
  <si>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</si>
  <si>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</si>
  <si>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</si>
  <si>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</si>
  <si>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</si>
  <si>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</si>
  <si>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</si>
  <si>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</si>
  <si>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</si>
  <si>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</si>
  <si>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</si>
  <si>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</si>
  <si>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</si>
  <si>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</si>
  <si>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</si>
  <si>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</si>
  <si>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</si>
  <si>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</si>
  <si>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</si>
  <si>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</si>
  <si>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</si>
  <si>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</si>
  <si>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</si>
  <si>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</si>
  <si>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</si>
  <si>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</si>
  <si>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</si>
  <si>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</si>
  <si>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</si>
  <si>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</si>
  <si>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</si>
  <si>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</si>
  <si>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</si>
  <si>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</si>
  <si>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</si>
  <si>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</si>
  <si>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</si>
  <si>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</si>
  <si>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</si>
  <si>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</si>
  <si>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</si>
  <si>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</si>
  <si>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</si>
  <si>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</si>
  <si>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</si>
  <si>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</si>
  <si>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</si>
  <si>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</si>
  <si>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</si>
  <si>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</si>
  <si>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</si>
  <si>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</si>
  <si>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</si>
  <si>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</si>
  <si>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</si>
  <si>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</si>
  <si>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</si>
  <si>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</si>
  <si>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</si>
  <si>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</si>
  <si>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</si>
  <si>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</si>
  <si>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</si>
  <si>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</si>
  <si>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</si>
  <si>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</si>
  <si>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</si>
  <si>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</si>
  <si>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</si>
  <si>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</si>
  <si>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</si>
  <si>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</si>
  <si>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</si>
  <si>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</si>
  <si>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</si>
  <si>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</si>
  <si>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</si>
  <si>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</si>
  <si>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</si>
  <si>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</si>
  <si>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</si>
  <si>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</si>
  <si>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</si>
  <si>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</si>
  <si>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</si>
  <si>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</si>
  <si>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</si>
  <si>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</si>
  <si>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</si>
  <si>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</si>
  <si>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</si>
  <si>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</si>
  <si>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</si>
  <si>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</si>
  <si>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</si>
  <si>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</si>
  <si>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</si>
  <si>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</si>
  <si>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</si>
  <si>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</si>
  <si>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</si>
  <si>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</si>
  <si>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</si>
  <si>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</si>
  <si>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</si>
  <si>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</si>
  <si>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</si>
  <si>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</si>
  <si>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</si>
  <si>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</si>
  <si>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</si>
  <si>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</si>
  <si>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</si>
  <si>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</si>
  <si>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</si>
  <si>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</si>
  <si>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</si>
  <si>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</si>
  <si>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</si>
  <si>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</si>
  <si>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</si>
  <si>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</si>
  <si>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</si>
  <si>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</si>
  <si>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</si>
  <si>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</si>
  <si>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</si>
  <si>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</si>
  <si>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</si>
  <si>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</si>
  <si>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</si>
  <si>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</si>
  <si>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</si>
  <si>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</si>
  <si>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</si>
  <si>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</si>
  <si>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</si>
  <si>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</si>
  <si>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</si>
  <si>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</si>
  <si>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</si>
  <si>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</si>
  <si>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</si>
  <si>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</si>
  <si>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</si>
  <si>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</si>
  <si>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</si>
  <si>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</si>
  <si>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</si>
  <si>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</si>
  <si>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</si>
  <si>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</si>
  <si>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</si>
  <si>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</si>
  <si>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</si>
  <si>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</si>
  <si>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</si>
  <si>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</si>
  <si>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</si>
  <si>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</si>
  <si>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</si>
  <si>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</si>
  <si>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</si>
  <si>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</si>
  <si>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</si>
  <si>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</si>
  <si>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</si>
  <si>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</si>
  <si>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</si>
  <si>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</si>
  <si>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</si>
  <si>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</si>
  <si>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</si>
  <si>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</si>
  <si>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</si>
  <si>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</si>
  <si>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</si>
  <si>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</si>
  <si>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</si>
  <si>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</si>
  <si>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</si>
  <si>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</si>
  <si>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</si>
  <si>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</si>
  <si>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</si>
  <si>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</si>
  <si>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</si>
  <si>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</si>
  <si>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</si>
  <si>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</si>
  <si>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</si>
  <si>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</si>
  <si>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</si>
  <si>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</si>
  <si>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</si>
  <si>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</si>
  <si>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</si>
  <si>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</si>
  <si>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</si>
  <si>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</si>
  <si>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</si>
  <si>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</si>
  <si>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</si>
  <si>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</si>
  <si>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</si>
  <si>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</si>
  <si>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</si>
  <si>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</si>
  <si>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</si>
  <si>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</si>
  <si>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</si>
  <si>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</si>
  <si>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</si>
  <si>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</si>
  <si>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</si>
  <si>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</si>
  <si>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</si>
  <si>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</si>
  <si>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</si>
  <si>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</si>
  <si>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</si>
  <si>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</si>
  <si>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</si>
  <si>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</si>
  <si>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</si>
  <si>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</si>
  <si>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</si>
  <si>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</si>
  <si>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</si>
  <si>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</si>
  <si>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</si>
  <si>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</si>
  <si>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</si>
  <si>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</si>
  <si>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</si>
  <si>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</si>
  <si>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</si>
  <si>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</si>
  <si>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</si>
  <si>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</si>
  <si>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</si>
  <si>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</si>
  <si>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</si>
  <si>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</si>
  <si>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</si>
  <si>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</si>
  <si>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</si>
  <si>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</si>
  <si>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</si>
  <si>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</si>
  <si>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</si>
  <si>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</si>
  <si>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</si>
  <si>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</si>
  <si>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</si>
  <si>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</si>
  <si>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</si>
  <si>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</si>
  <si>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</si>
  <si>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</si>
  <si>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</si>
  <si>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</si>
  <si>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</si>
  <si>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</si>
  <si>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</si>
  <si>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</si>
  <si>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</si>
  <si>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</si>
  <si>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</si>
  <si>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</si>
  <si>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</si>
  <si>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</si>
  <si>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</si>
  <si>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</si>
  <si>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</si>
  <si>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</si>
  <si>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</si>
  <si>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</si>
  <si>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</si>
  <si>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</si>
  <si>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</si>
  <si>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</si>
  <si>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</si>
  <si>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</si>
  <si>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</si>
  <si>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</si>
  <si>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</si>
  <si>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</si>
  <si>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</si>
  <si>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</si>
  <si>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</si>
  <si>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</si>
  <si>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</si>
  <si>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</si>
  <si>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</si>
  <si>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</si>
  <si>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</si>
  <si>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</si>
  <si>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</si>
  <si>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</si>
  <si>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</si>
  <si>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</si>
  <si>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</si>
  <si>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</si>
  <si>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</si>
  <si>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</si>
  <si>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</si>
  <si>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</si>
  <si>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</si>
  <si>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</si>
  <si>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</si>
  <si>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</si>
  <si>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</si>
  <si>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</si>
  <si>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</si>
  <si>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</si>
  <si>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</si>
  <si>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</si>
  <si>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</si>
  <si>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</si>
  <si>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</si>
  <si>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</si>
  <si>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</si>
  <si>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</si>
  <si>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</si>
  <si>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</si>
  <si>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</si>
  <si>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</si>
  <si>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</si>
  <si>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</si>
  <si>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</si>
  <si>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</si>
  <si>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</si>
  <si>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</si>
  <si>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</si>
  <si>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</si>
  <si>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</si>
  <si>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</si>
  <si>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</si>
  <si>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</si>
  <si>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</si>
  <si>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</si>
  <si>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</si>
  <si>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</si>
  <si>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</si>
  <si>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</si>
  <si>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</si>
  <si>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</si>
  <si>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</si>
  <si>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</si>
  <si>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</si>
  <si>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</si>
  <si>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</si>
  <si>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</si>
  <si>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</si>
  <si>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</si>
  <si>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</si>
  <si>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</si>
  <si>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</si>
  <si>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</si>
  <si>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</si>
  <si>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</si>
  <si>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</si>
  <si>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</si>
  <si>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</si>
  <si>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</si>
  <si>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</si>
  <si>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</si>
  <si>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</si>
  <si>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</si>
  <si>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</si>
  <si>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</si>
  <si>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</si>
  <si>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</si>
  <si>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</si>
  <si>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</si>
  <si>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</si>
  <si>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</si>
  <si>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</si>
  <si>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</si>
  <si>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</si>
  <si>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</si>
  <si>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</si>
  <si>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</si>
  <si>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</si>
  <si>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</si>
  <si>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</si>
  <si>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</si>
  <si>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</si>
  <si>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</si>
  <si>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</si>
  <si>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</si>
  <si>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</si>
  <si>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</si>
  <si>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</si>
  <si>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</si>
  <si>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</si>
  <si>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</si>
  <si>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</si>
  <si>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</si>
  <si>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</si>
  <si>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</si>
  <si>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</si>
  <si>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</si>
  <si>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</si>
  <si>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</si>
  <si>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</si>
  <si>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</si>
  <si>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</si>
  <si>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</si>
  <si>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</si>
  <si>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</si>
  <si>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</si>
  <si>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</si>
  <si>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</si>
  <si>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</si>
  <si>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</si>
  <si>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</si>
  <si>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</si>
  <si>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</si>
  <si>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</si>
  <si>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</si>
  <si>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</si>
  <si>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</si>
  <si>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</si>
  <si>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</si>
  <si>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</si>
  <si>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</si>
  <si>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</si>
  <si>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</si>
  <si>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</si>
  <si>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</si>
  <si>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</si>
  <si>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</si>
  <si>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</si>
  <si>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</si>
  <si>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</si>
  <si>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</si>
  <si>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</si>
  <si>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</si>
  <si>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</si>
  <si>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</si>
  <si>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</si>
  <si>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</si>
  <si>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</si>
  <si>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</si>
  <si>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</si>
  <si>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</si>
  <si>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</si>
  <si>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</si>
  <si>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</si>
  <si>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</si>
  <si>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</si>
  <si>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</si>
  <si>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</si>
  <si>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</si>
  <si>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</si>
  <si>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</si>
  <si>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</si>
  <si>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</si>
  <si>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</si>
  <si>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</si>
  <si>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</si>
  <si>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</si>
  <si>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</si>
  <si>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</si>
  <si>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</si>
  <si>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</si>
  <si>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</si>
  <si>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</si>
  <si>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</si>
  <si>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</si>
  <si>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</si>
  <si>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</si>
  <si>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</si>
  <si>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</si>
  <si>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</si>
  <si>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</si>
  <si>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</si>
  <si>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</si>
  <si>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</si>
  <si>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</si>
  <si>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</si>
  <si>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</si>
  <si>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</si>
  <si>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</si>
  <si>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</si>
  <si>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</si>
  <si>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</si>
  <si>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</si>
  <si>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</si>
  <si>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</si>
  <si>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</si>
  <si>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</si>
  <si>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</si>
  <si>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</si>
  <si>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</si>
  <si>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</si>
  <si>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</si>
  <si>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</si>
  <si>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</si>
  <si>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</si>
  <si>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</si>
  <si>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</si>
  <si>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</si>
  <si>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</si>
  <si>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</si>
  <si>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</si>
  <si>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</si>
  <si>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</si>
  <si>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</si>
  <si>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</si>
  <si>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</si>
  <si>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</si>
  <si>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</si>
  <si>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</si>
  <si>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</si>
  <si>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</si>
  <si>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</si>
  <si>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</si>
  <si>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</si>
  <si>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</si>
  <si>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</si>
  <si>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</si>
  <si>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</si>
  <si>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</si>
  <si>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</si>
  <si>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</si>
  <si>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</si>
  <si>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</si>
  <si>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</si>
  <si>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</si>
  <si>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</si>
  <si>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</si>
  <si>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</si>
  <si>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</si>
  <si>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</si>
  <si>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</si>
  <si>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</si>
  <si>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</si>
  <si>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</si>
  <si>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</si>
  <si>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</si>
  <si>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</si>
  <si>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</si>
  <si>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</si>
  <si>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</si>
  <si>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</si>
  <si>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</si>
  <si>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</si>
  <si>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</si>
  <si>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</si>
  <si>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</si>
  <si>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</si>
  <si>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</si>
  <si>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</si>
  <si>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</si>
  <si>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</si>
  <si>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</si>
  <si>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</si>
  <si>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</si>
  <si>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</si>
  <si>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</si>
  <si>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</si>
  <si>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</si>
  <si>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</si>
  <si>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</si>
  <si>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</si>
  <si>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</si>
  <si>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</si>
  <si>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</si>
  <si>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</si>
  <si>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</si>
  <si>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</si>
  <si>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</si>
  <si>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</si>
  <si>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</si>
  <si>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</si>
  <si>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</si>
  <si>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</si>
  <si>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</si>
  <si>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</si>
  <si>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</si>
  <si>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</si>
  <si>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</si>
  <si>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</si>
  <si>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</si>
  <si>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</si>
  <si>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</si>
  <si>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</si>
  <si>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</si>
  <si>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</si>
  <si>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</si>
  <si>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</si>
  <si>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</si>
  <si>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</si>
  <si>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</si>
  <si>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</si>
  <si>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</si>
  <si>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</si>
  <si>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</si>
  <si>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</si>
  <si>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</si>
  <si>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</si>
  <si>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</si>
  <si>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</si>
  <si>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</si>
  <si>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</si>
  <si>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</si>
  <si>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</si>
  <si>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</si>
  <si>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</si>
  <si>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</si>
  <si>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</si>
  <si>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</si>
  <si>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</si>
  <si>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</si>
  <si>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</si>
  <si>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</si>
  <si>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</si>
  <si>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</si>
  <si>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</si>
  <si>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</si>
  <si>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</si>
  <si>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</si>
  <si>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</si>
  <si>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</si>
  <si>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</si>
  <si>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</si>
  <si>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</si>
  <si>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</si>
  <si>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</si>
  <si>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</si>
  <si>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</si>
  <si>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</si>
  <si>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</si>
  <si>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</si>
  <si>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</si>
  <si>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</si>
  <si>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</si>
  <si>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</si>
  <si>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</si>
  <si>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</si>
  <si>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</si>
  <si>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</si>
  <si>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</si>
  <si>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</si>
  <si>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</si>
  <si>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</si>
  <si>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</si>
  <si>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</si>
  <si>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</si>
  <si>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</si>
  <si>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</si>
  <si>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</si>
  <si>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</si>
  <si>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</si>
  <si>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</si>
  <si>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</si>
  <si>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</si>
  <si>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</si>
  <si>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</si>
  <si>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</si>
  <si>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</si>
  <si>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</si>
  <si>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</si>
  <si>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</si>
  <si>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</si>
  <si>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</si>
  <si>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</si>
  <si>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</si>
  <si>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</si>
  <si>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</si>
  <si>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</si>
  <si>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</si>
  <si>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</si>
  <si>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</si>
  <si>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</si>
  <si>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</si>
  <si>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</si>
  <si>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</si>
  <si>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</si>
  <si>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</si>
  <si>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</si>
  <si>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</si>
  <si>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</si>
  <si>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</si>
  <si>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</si>
  <si>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</si>
  <si>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</si>
  <si>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</si>
  <si>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</si>
  <si>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</si>
  <si>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</si>
  <si>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</si>
  <si>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</si>
  <si>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</si>
  <si>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</si>
  <si>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</si>
  <si>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</si>
  <si>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</si>
  <si>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</si>
  <si>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</si>
  <si>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</si>
  <si>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</si>
  <si>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</si>
  <si>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</si>
  <si>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</si>
  <si>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</si>
  <si>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</si>
  <si>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</si>
  <si>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</si>
  <si>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</si>
  <si>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</si>
  <si>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</si>
  <si>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</si>
  <si>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</si>
  <si>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</si>
  <si>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</si>
  <si>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</si>
  <si>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</si>
  <si>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</si>
  <si>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</si>
  <si>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</si>
  <si>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</si>
  <si>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</si>
  <si>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</si>
  <si>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</si>
  <si>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</si>
  <si>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</si>
  <si>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</si>
  <si>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</si>
  <si>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</si>
  <si>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</si>
  <si>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</si>
  <si>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</si>
  <si>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</si>
  <si>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</si>
  <si>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</si>
  <si>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</si>
  <si>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</si>
  <si>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</si>
  <si>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</si>
  <si>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</si>
  <si>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</si>
  <si>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</si>
  <si>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</si>
  <si>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</si>
  <si>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</si>
  <si>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</si>
  <si>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</si>
  <si>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</si>
  <si>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</si>
  <si>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</si>
  <si>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</si>
  <si>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</si>
  <si>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</si>
  <si>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</si>
  <si>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</si>
  <si>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</si>
  <si>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</si>
  <si>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</si>
  <si>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</si>
  <si>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</si>
  <si>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</si>
  <si>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</si>
  <si>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</si>
  <si>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</si>
  <si>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</si>
  <si>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</si>
  <si>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</si>
  <si>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</si>
  <si>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</si>
  <si>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</si>
  <si>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</si>
  <si>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</si>
  <si>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</si>
  <si>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</si>
  <si>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</si>
  <si>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</si>
  <si>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</si>
  <si>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</si>
  <si>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</si>
  <si>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</si>
  <si>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</si>
  <si>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</si>
  <si>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</si>
  <si>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</si>
  <si>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</si>
  <si>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</si>
  <si>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</si>
  <si>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</si>
  <si>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</si>
  <si>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</si>
  <si>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</si>
  <si>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</si>
  <si>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</si>
  <si>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</si>
  <si>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</si>
  <si>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</si>
  <si>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</si>
  <si>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</si>
  <si>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</si>
  <si>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</si>
  <si>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</si>
  <si>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</si>
  <si>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</si>
  <si>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</si>
  <si>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</si>
  <si>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</si>
  <si>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</si>
  <si>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</si>
  <si>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</si>
  <si>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</si>
  <si>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</si>
  <si>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</si>
  <si>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</si>
  <si>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</si>
  <si>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</si>
  <si>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</si>
  <si>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</si>
  <si>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</si>
  <si>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</si>
  <si>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</si>
  <si>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</si>
  <si>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</si>
  <si>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</si>
  <si>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</si>
  <si>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</si>
  <si>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</si>
  <si>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</si>
  <si>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</si>
  <si>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</si>
  <si>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</si>
  <si>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</si>
  <si>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</si>
  <si>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</si>
  <si>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</si>
  <si>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</si>
  <si>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</si>
  <si>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</si>
  <si>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</si>
  <si>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</si>
  <si>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</si>
  <si>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</si>
  <si>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</si>
  <si>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</si>
  <si>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</si>
  <si>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</si>
  <si>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</si>
  <si>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</si>
  <si>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</si>
  <si>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</si>
  <si>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</si>
  <si>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</si>
  <si>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</si>
  <si>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</si>
  <si>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</si>
  <si>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</si>
  <si>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</si>
  <si>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</si>
  <si>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</si>
  <si>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</si>
  <si>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</si>
  <si>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</si>
  <si>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</si>
  <si>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</si>
  <si>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</si>
  <si>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</si>
  <si>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</si>
  <si>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</si>
  <si>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</si>
  <si>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</si>
  <si>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</si>
  <si>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</si>
  <si>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</si>
  <si>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</si>
  <si>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</si>
  <si>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</si>
  <si>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</si>
  <si>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</si>
  <si>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</si>
  <si>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</si>
  <si>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</si>
  <si>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</si>
  <si>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</si>
  <si>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</si>
  <si>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</si>
  <si>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</si>
  <si>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</si>
  <si>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</si>
  <si>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</si>
  <si>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</si>
  <si>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</si>
  <si>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</si>
  <si>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</si>
  <si>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</si>
  <si>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</si>
  <si>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</si>
  <si>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</si>
  <si>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</si>
  <si>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</si>
  <si>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</si>
  <si>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</si>
  <si>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</si>
  <si>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</si>
  <si>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</si>
  <si>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</si>
  <si>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</si>
  <si>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</si>
  <si>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</si>
  <si>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</si>
  <si>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</si>
  <si>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</si>
  <si>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</si>
  <si>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</si>
  <si>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</si>
  <si>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</si>
  <si>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</si>
  <si>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</si>
  <si>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</si>
  <si>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</si>
  <si>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</si>
  <si>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</si>
  <si>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</si>
  <si>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</si>
  <si>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</si>
  <si>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</si>
  <si>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</si>
  <si>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</si>
  <si>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</si>
  <si>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</si>
  <si>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</si>
  <si>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</si>
  <si>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</si>
  <si>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</si>
  <si>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</si>
  <si>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</si>
  <si>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</si>
  <si>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</si>
  <si>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</si>
  <si>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</si>
  <si>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</si>
  <si>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</si>
  <si>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</si>
  <si>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</si>
  <si>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</si>
  <si>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</si>
  <si>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</si>
  <si>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</si>
  <si>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</si>
  <si>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</si>
  <si>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</si>
  <si>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</si>
  <si>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</si>
  <si>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</si>
  <si>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</si>
  <si>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</si>
  <si>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</si>
  <si>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</si>
  <si>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</si>
  <si>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</si>
  <si>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</si>
  <si>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</si>
  <si>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</si>
  <si>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</si>
  <si>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</si>
  <si>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</si>
  <si>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</si>
  <si>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</si>
  <si>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</si>
  <si>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</si>
  <si>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</si>
  <si>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</si>
  <si>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</si>
  <si>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</si>
  <si>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</si>
  <si>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</si>
  <si>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</si>
  <si>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</si>
  <si>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</si>
  <si>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</si>
  <si>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</si>
  <si>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</si>
  <si>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</si>
  <si>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</si>
  <si>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</si>
  <si>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</si>
  <si>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</si>
  <si>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</si>
  <si>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</si>
  <si>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</si>
  <si>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</si>
  <si>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</si>
  <si>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</si>
  <si>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</si>
  <si>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</si>
  <si>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</si>
  <si>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</si>
  <si>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</si>
  <si>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</si>
  <si>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</si>
  <si>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</si>
  <si>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</si>
  <si>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</si>
  <si>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</si>
  <si>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</si>
  <si>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</si>
  <si>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</si>
  <si>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</si>
  <si>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</si>
  <si>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</si>
  <si>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</si>
  <si>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</si>
  <si>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</si>
  <si>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</si>
  <si>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</si>
  <si>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</si>
  <si>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</si>
  <si>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</si>
  <si>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</si>
  <si>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</si>
  <si>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</si>
  <si>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</si>
  <si>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</si>
  <si>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</si>
  <si>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</si>
  <si>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</si>
  <si>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</si>
  <si>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</si>
  <si>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</si>
  <si>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</si>
  <si>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</si>
  <si>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</si>
  <si>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</si>
  <si>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</si>
  <si>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</si>
  <si>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</si>
  <si>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</si>
  <si>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</si>
  <si>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</si>
  <si>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</si>
  <si>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</si>
  <si>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</si>
  <si>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</si>
  <si>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</si>
  <si>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</si>
  <si>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</si>
  <si>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</si>
  <si>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</si>
  <si>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</si>
  <si>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</si>
  <si>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</si>
  <si>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</si>
  <si>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</si>
  <si>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</si>
  <si>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</si>
  <si>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</si>
  <si>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</si>
  <si>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</si>
  <si>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</si>
  <si>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</si>
  <si>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</si>
  <si>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</si>
  <si>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</si>
  <si>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</si>
  <si>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</si>
  <si>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</si>
  <si>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</si>
  <si>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</si>
  <si>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</si>
  <si>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</si>
  <si>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</si>
  <si>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</si>
  <si>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</si>
  <si>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</si>
  <si>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</si>
  <si>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</si>
  <si>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</si>
  <si>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</si>
  <si>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</si>
  <si>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</si>
  <si>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</si>
  <si>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</si>
  <si>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</si>
  <si>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</si>
  <si>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</si>
  <si>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</si>
  <si>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</si>
  <si>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</si>
  <si>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</si>
  <si>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</si>
  <si>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</si>
  <si>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</si>
  <si>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</si>
  <si>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</si>
  <si>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</si>
  <si>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</si>
  <si>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</si>
  <si>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</si>
  <si>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</si>
  <si>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</si>
  <si>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</si>
  <si>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</si>
  <si>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</si>
  <si>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</si>
  <si>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</si>
  <si>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</si>
  <si>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</si>
  <si>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</si>
  <si>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</si>
  <si>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</si>
  <si>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</si>
  <si>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</si>
  <si>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</si>
  <si>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</si>
  <si>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</si>
  <si>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</si>
  <si>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</si>
  <si>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</si>
  <si>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</si>
  <si>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</si>
  <si>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</si>
  <si>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</si>
  <si>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</si>
  <si>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</si>
  <si>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</si>
  <si>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</si>
  <si>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</si>
  <si>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</si>
  <si>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</si>
  <si>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</si>
  <si>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</si>
  <si>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</si>
  <si>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</si>
  <si>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</si>
  <si>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</si>
  <si>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</si>
  <si>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</si>
  <si>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</si>
  <si>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</si>
  <si>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</si>
  <si>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</si>
  <si>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</si>
  <si>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</si>
  <si>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</si>
  <si>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</si>
  <si>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</si>
  <si>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</si>
  <si>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</si>
  <si>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</si>
  <si>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</si>
  <si>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</si>
  <si>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</si>
  <si>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</si>
  <si>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</si>
  <si>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</si>
  <si>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</si>
  <si>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</si>
  <si>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</si>
  <si>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</si>
  <si>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</si>
  <si>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</si>
  <si>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</si>
  <si>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</si>
  <si>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</si>
  <si>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</si>
  <si>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</si>
  <si>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</si>
  <si>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</si>
  <si>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</si>
  <si>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</si>
  <si>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</si>
  <si>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</si>
  <si>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</si>
  <si>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</si>
  <si>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</si>
  <si>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</si>
  <si>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</si>
  <si>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</si>
  <si>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</si>
  <si>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</si>
  <si>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</si>
  <si>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</si>
  <si>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</si>
  <si>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</si>
  <si>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</si>
  <si>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</si>
  <si>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</si>
  <si>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</si>
  <si>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</si>
  <si>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</si>
  <si>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</si>
  <si>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</si>
  <si>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</si>
  <si>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</si>
  <si>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</si>
  <si>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</si>
  <si>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</si>
  <si>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</si>
  <si>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</si>
  <si>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</si>
  <si>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</si>
  <si>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</si>
  <si>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</si>
  <si>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</si>
  <si>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</si>
  <si>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</si>
  <si>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</si>
  <si>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</si>
  <si>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</si>
  <si>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</si>
  <si>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</si>
  <si>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</si>
  <si>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</si>
  <si>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</si>
  <si>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</si>
  <si>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</si>
  <si>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</si>
  <si>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</si>
  <si>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</si>
  <si>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</si>
  <si>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</si>
  <si>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</si>
  <si>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</si>
  <si>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</si>
  <si>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</si>
  <si>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</si>
  <si>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</si>
  <si>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</si>
  <si>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</si>
  <si>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</si>
  <si>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</si>
  <si>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</si>
  <si>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</si>
  <si>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</si>
  <si>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</si>
  <si>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</si>
  <si>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</si>
  <si>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</si>
  <si>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</si>
  <si>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</si>
  <si>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</si>
  <si>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</si>
  <si>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</si>
  <si>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</si>
  <si>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</si>
  <si>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</si>
  <si>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</si>
  <si>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</si>
  <si>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</si>
  <si>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</si>
  <si>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</si>
  <si>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</si>
  <si>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</si>
  <si>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</si>
  <si>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</si>
  <si>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</si>
  <si>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</si>
  <si>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</si>
  <si>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</si>
  <si>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</si>
  <si>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</si>
  <si>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</si>
  <si>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</si>
  <si>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</si>
  <si>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</si>
  <si>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</si>
  <si>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</si>
  <si>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</si>
  <si>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</si>
  <si>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</si>
  <si>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</si>
  <si>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</si>
  <si>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</si>
  <si>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</si>
  <si>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</si>
  <si>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</si>
  <si>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</si>
  <si>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</si>
  <si>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</si>
  <si>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</si>
  <si>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</si>
  <si>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</si>
  <si>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</si>
  <si>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</si>
  <si>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</si>
  <si>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</si>
  <si>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</si>
  <si>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</si>
  <si>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</si>
  <si>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</si>
  <si>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</si>
  <si>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</si>
  <si>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</si>
  <si>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</si>
  <si>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</si>
  <si>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</si>
  <si>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</si>
  <si>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</si>
  <si>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</si>
  <si>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</si>
  <si>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</si>
  <si>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</si>
  <si>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</si>
  <si>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</si>
  <si>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</si>
  <si>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</si>
  <si>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</si>
  <si>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</si>
  <si>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</si>
  <si>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</si>
  <si>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</si>
  <si>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</si>
  <si>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</si>
  <si>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</si>
  <si>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</si>
  <si>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</si>
  <si>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</si>
  <si>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</si>
  <si>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</si>
  <si>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</si>
  <si>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</si>
  <si>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</si>
  <si>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</si>
  <si>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</si>
  <si>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</si>
  <si>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</si>
  <si>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</si>
  <si>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</si>
  <si>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</si>
  <si>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</si>
  <si>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</si>
  <si>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</si>
  <si>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</si>
  <si>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</si>
  <si>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</si>
  <si>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</si>
  <si>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</si>
  <si>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</si>
  <si>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</si>
  <si>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</si>
  <si>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</si>
  <si>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</si>
  <si>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</si>
  <si>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</si>
  <si>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</si>
  <si>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</si>
  <si>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</si>
  <si>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</si>
  <si>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</si>
  <si>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</si>
  <si>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</si>
  <si>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</si>
  <si>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</si>
  <si>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</si>
  <si>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</si>
  <si>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</si>
  <si>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</si>
  <si>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</si>
  <si>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</si>
  <si>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</si>
  <si>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</si>
  <si>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</si>
  <si>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</si>
  <si>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</si>
  <si>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</si>
  <si>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</si>
  <si>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</si>
  <si>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</si>
  <si>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</si>
  <si>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</si>
  <si>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</si>
  <si>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</si>
  <si>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</si>
  <si>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</si>
  <si>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</si>
  <si>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</si>
  <si>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</si>
  <si>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</si>
  <si>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</si>
  <si>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</si>
  <si>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</si>
  <si>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</si>
  <si>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</si>
  <si>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</si>
  <si>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</si>
  <si>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</si>
  <si>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</si>
  <si>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</si>
  <si>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</si>
  <si>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</si>
  <si>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</si>
  <si>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</si>
  <si>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</si>
  <si>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</si>
  <si>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</si>
  <si>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</si>
  <si>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</si>
  <si>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</si>
  <si>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</si>
  <si>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</si>
  <si>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</si>
  <si>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</si>
  <si>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</si>
  <si>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</si>
  <si>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</si>
  <si>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</si>
  <si>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</si>
  <si>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</si>
  <si>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</si>
  <si>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</si>
  <si>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</si>
  <si>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</si>
  <si>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</si>
  <si>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</si>
  <si>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</si>
  <si>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</si>
  <si>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</si>
  <si>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</si>
  <si>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</si>
  <si>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</si>
  <si>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</si>
  <si>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</si>
  <si>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</si>
  <si>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</si>
  <si>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</si>
  <si>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</si>
  <si>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</si>
  <si>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</si>
  <si>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</si>
  <si>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</si>
  <si>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</si>
  <si>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</si>
  <si>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</si>
  <si>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</si>
  <si>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</si>
  <si>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</si>
  <si>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</si>
  <si>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</si>
  <si>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</si>
  <si>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</si>
  <si>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</si>
  <si>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</si>
  <si>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</si>
  <si>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</si>
  <si>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</si>
  <si>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</si>
  <si>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</si>
  <si>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</si>
  <si>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</si>
  <si>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</si>
  <si>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</si>
  <si>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</si>
  <si>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</si>
  <si>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</si>
  <si>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</si>
  <si>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</si>
  <si>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</si>
  <si>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</si>
  <si>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</si>
  <si>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</si>
  <si>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</si>
  <si>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</si>
  <si>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</si>
  <si>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</si>
  <si>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</si>
  <si>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</si>
  <si>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</si>
  <si>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</si>
  <si>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</si>
  <si>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</si>
  <si>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</si>
  <si>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</si>
  <si>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</si>
  <si>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</si>
  <si>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</si>
  <si>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</si>
  <si>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</si>
  <si>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</si>
  <si>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</si>
  <si>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</si>
  <si>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</si>
  <si>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</si>
  <si>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</si>
  <si>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</si>
  <si>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</si>
  <si>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</si>
  <si>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</si>
  <si>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</si>
  <si>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</si>
  <si>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</si>
  <si>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</si>
  <si>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</si>
  <si>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</si>
  <si>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</si>
  <si>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</si>
  <si>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</si>
  <si>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</si>
  <si>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</si>
  <si>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</si>
  <si>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</si>
  <si>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</si>
  <si>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</si>
  <si>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</si>
  <si>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</si>
  <si>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</si>
  <si>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</si>
  <si>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</si>
  <si>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</si>
  <si>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</si>
  <si>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</si>
  <si>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</si>
  <si>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</si>
  <si>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</si>
  <si>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</si>
  <si>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</si>
  <si>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</si>
  <si>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</si>
  <si>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</si>
  <si>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</si>
  <si>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</si>
  <si>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</si>
  <si>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</si>
  <si>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</si>
  <si>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</si>
  <si>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</si>
  <si>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</si>
  <si>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</si>
  <si>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</si>
  <si>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</si>
  <si>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</si>
  <si>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</si>
  <si>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</si>
  <si>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</si>
  <si>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</si>
  <si>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</si>
  <si>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</si>
  <si>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</si>
  <si>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</si>
  <si>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</si>
  <si>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</si>
  <si>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</si>
  <si>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</si>
  <si>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</si>
  <si>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</si>
  <si>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</si>
  <si>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</si>
  <si>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</si>
  <si>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</si>
  <si>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</si>
  <si>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</si>
  <si>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</si>
  <si>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</si>
  <si>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</si>
  <si>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</si>
  <si>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</si>
  <si>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</si>
  <si>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</si>
  <si>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</si>
  <si>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</si>
  <si>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</si>
  <si>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</si>
  <si>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</si>
  <si>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</si>
  <si>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</si>
  <si>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</si>
  <si>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</si>
  <si>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</si>
  <si>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</si>
  <si>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</si>
  <si>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</si>
  <si>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</si>
  <si>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</si>
  <si>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</si>
  <si>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</si>
  <si>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</si>
  <si>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</si>
  <si>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</si>
  <si>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</si>
  <si>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</si>
  <si>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</si>
  <si>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</si>
  <si>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</si>
  <si>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</si>
  <si>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</si>
  <si>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</si>
  <si>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</si>
  <si>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</si>
  <si>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</si>
  <si>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</si>
  <si>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</si>
  <si>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</si>
  <si>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</si>
  <si>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</si>
  <si>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</si>
  <si>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</si>
  <si>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</si>
  <si>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</si>
  <si>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</si>
  <si>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</si>
  <si>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</si>
  <si>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</si>
  <si>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</si>
  <si>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</si>
  <si>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</si>
  <si>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</si>
  <si>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</si>
  <si>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</si>
  <si>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</si>
  <si>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</si>
  <si>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</si>
  <si>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</si>
  <si>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</si>
  <si>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</si>
  <si>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</si>
  <si>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</si>
  <si>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</si>
  <si>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</si>
  <si>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</si>
  <si>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</si>
  <si>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</si>
  <si>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</si>
  <si>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</si>
  <si>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</si>
  <si>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</si>
  <si>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</si>
  <si>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</si>
  <si>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</si>
  <si>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</si>
  <si>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</si>
  <si>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</si>
  <si>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</si>
  <si>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</si>
  <si>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</si>
  <si>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</si>
  <si>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</si>
  <si>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</si>
  <si>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</si>
  <si>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</si>
  <si>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</si>
  <si>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</si>
  <si>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</si>
  <si>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</si>
  <si>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</si>
  <si>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</si>
  <si>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</si>
  <si>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</si>
  <si>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</si>
  <si>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</si>
  <si>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</si>
  <si>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</si>
  <si>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</si>
  <si>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</si>
  <si>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</si>
  <si>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</si>
  <si>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</si>
  <si>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</si>
  <si>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</si>
  <si>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</si>
  <si>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</si>
  <si>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</si>
  <si>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</si>
  <si>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</si>
  <si>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</si>
  <si>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</si>
  <si>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</si>
  <si>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</si>
  <si>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</si>
  <si>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</si>
  <si>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</si>
  <si>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</si>
  <si>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</si>
  <si>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</si>
  <si>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</si>
  <si>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</si>
  <si>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</si>
  <si>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</si>
  <si>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</si>
  <si>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</si>
  <si>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</si>
  <si>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</si>
  <si>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</si>
  <si>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</si>
  <si>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</si>
  <si>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</si>
  <si>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</si>
  <si>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</si>
  <si>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</si>
  <si>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</si>
  <si>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</si>
  <si>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</si>
  <si>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</si>
  <si>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</si>
  <si>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</si>
  <si>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</si>
  <si>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</si>
  <si>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</si>
  <si>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</si>
  <si>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</si>
  <si>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</si>
  <si>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</si>
  <si>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</si>
  <si>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</si>
  <si>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</si>
  <si>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</si>
  <si>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</si>
  <si>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</si>
  <si>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</si>
  <si>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</si>
  <si>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</si>
  <si>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</si>
  <si>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</si>
  <si>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</si>
  <si>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</si>
  <si>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</si>
  <si>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</si>
  <si>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</si>
  <si>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</si>
  <si>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</si>
  <si>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</si>
  <si>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</si>
  <si>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</si>
  <si>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</si>
  <si>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</si>
  <si>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</si>
  <si>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</si>
  <si>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</si>
  <si>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</si>
  <si>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</si>
  <si>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</si>
  <si>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</si>
  <si>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</si>
  <si>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</si>
  <si>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</si>
  <si>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</si>
  <si>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</si>
  <si>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</si>
  <si>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</si>
  <si>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</si>
  <si>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</si>
  <si>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</si>
  <si>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</si>
  <si>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</si>
  <si>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</si>
  <si>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</si>
  <si>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</si>
  <si>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</si>
  <si>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</si>
  <si>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</si>
  <si>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</si>
  <si>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</si>
  <si>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</si>
  <si>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</si>
  <si>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</si>
  <si>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</si>
  <si>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</si>
  <si>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</si>
  <si>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</si>
  <si>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</si>
  <si>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</si>
  <si>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</si>
  <si>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</si>
  <si>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</si>
  <si>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</si>
  <si>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</si>
  <si>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</si>
  <si>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</si>
  <si>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</si>
  <si>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</si>
  <si>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</si>
  <si>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</si>
  <si>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</si>
  <si>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</si>
  <si>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</si>
  <si>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</si>
  <si>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</si>
  <si>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</si>
  <si>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</si>
  <si>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</si>
  <si>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</si>
  <si>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</si>
  <si>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</si>
  <si>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</si>
  <si>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</si>
  <si>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</si>
  <si>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</si>
  <si>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</si>
  <si>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</si>
  <si>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</si>
  <si>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</si>
  <si>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</si>
  <si>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</si>
  <si>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</si>
  <si>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</si>
  <si>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</si>
  <si>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</si>
  <si>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</si>
  <si>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</si>
  <si>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</si>
  <si>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</si>
  <si>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</si>
  <si>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</si>
  <si>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</si>
  <si>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</si>
  <si>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</si>
  <si>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</si>
  <si>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</si>
  <si>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</si>
  <si>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</si>
  <si>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</si>
  <si>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</si>
  <si>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</si>
  <si>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</si>
  <si>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</si>
  <si>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</si>
  <si>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</si>
  <si>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</si>
  <si>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</si>
  <si>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</si>
  <si>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</si>
  <si>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</si>
  <si>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</si>
  <si>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</si>
  <si>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</si>
  <si>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</si>
  <si>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</si>
  <si>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</si>
  <si>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</si>
  <si>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</si>
  <si>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</si>
  <si>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</si>
  <si>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</si>
  <si>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</si>
  <si>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</si>
  <si>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</si>
  <si>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</si>
  <si>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</si>
  <si>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</si>
  <si>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</si>
  <si>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</si>
  <si>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</si>
  <si>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</si>
  <si>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</si>
  <si>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</si>
  <si>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</si>
  <si>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</si>
  <si>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</si>
  <si>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</si>
  <si>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</si>
  <si>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</si>
  <si>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</si>
  <si>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</si>
  <si>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</si>
  <si>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</si>
  <si>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</si>
  <si>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</si>
  <si>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</si>
  <si>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</si>
  <si>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</si>
  <si>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</si>
  <si>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</si>
  <si>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</si>
  <si>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</si>
  <si>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</si>
  <si>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</si>
  <si>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</si>
  <si>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</si>
  <si>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</si>
  <si>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</si>
  <si>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</si>
  <si>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</si>
  <si>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</si>
  <si>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</si>
  <si>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</si>
  <si>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</si>
  <si>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</si>
  <si>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</si>
  <si>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</si>
  <si>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</si>
  <si>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</si>
  <si>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</si>
  <si>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</si>
  <si>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</si>
  <si>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</si>
  <si>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</si>
  <si>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</si>
  <si>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</si>
  <si>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</si>
  <si>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</si>
  <si>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</si>
  <si>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</si>
  <si>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</si>
  <si>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</si>
  <si>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</si>
  <si>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</si>
  <si>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</si>
  <si>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</si>
  <si>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</si>
  <si>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</si>
  <si>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</si>
  <si>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</si>
  <si>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</si>
  <si>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</si>
  <si>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</si>
  <si>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</si>
  <si>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</si>
  <si>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</si>
  <si>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</si>
  <si>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</si>
  <si>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</si>
  <si>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</si>
  <si>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</si>
  <si>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</si>
  <si>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</si>
  <si>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</si>
  <si>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</si>
  <si>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</si>
  <si>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</si>
  <si>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</si>
  <si>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</si>
  <si>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</si>
  <si>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</si>
  <si>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</si>
  <si>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</si>
  <si>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</si>
  <si>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</si>
  <si>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</si>
  <si>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</si>
  <si>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</si>
  <si>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</si>
  <si>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</si>
  <si>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</si>
  <si>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</si>
  <si>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</si>
  <si>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</si>
  <si>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</si>
  <si>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</si>
  <si>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</si>
  <si>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</si>
  <si>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</si>
  <si>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</si>
  <si>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</si>
  <si>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</si>
  <si>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</si>
  <si>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</si>
  <si>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</si>
  <si>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</si>
  <si>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</si>
  <si>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</si>
  <si>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</si>
  <si>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</si>
  <si>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</si>
  <si>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</si>
  <si>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</si>
  <si>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</si>
  <si>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</si>
  <si>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</si>
  <si>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</si>
  <si>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</si>
  <si>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</si>
  <si>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</si>
  <si>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</si>
  <si>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</si>
  <si>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</si>
  <si>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</si>
  <si>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</si>
  <si>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</si>
  <si>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</si>
  <si>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</si>
  <si>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</si>
  <si>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</si>
  <si>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</si>
  <si>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</si>
  <si>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</si>
  <si>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</si>
  <si>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</si>
  <si>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</si>
  <si>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</si>
  <si>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</si>
  <si>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</si>
  <si>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</si>
  <si>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</si>
  <si>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</si>
  <si>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</si>
  <si>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</si>
  <si>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</si>
  <si>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</si>
  <si>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</si>
  <si>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</si>
  <si>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</si>
  <si>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</si>
  <si>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</si>
  <si>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</si>
  <si>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</si>
  <si>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</si>
  <si>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</si>
  <si>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</si>
  <si>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</si>
  <si>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</si>
  <si>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</si>
  <si>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</si>
  <si>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</si>
  <si>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</si>
  <si>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</si>
  <si>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</si>
  <si>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</si>
  <si>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</si>
  <si>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</si>
  <si>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</si>
  <si>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</si>
  <si>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</si>
  <si>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</si>
  <si>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</si>
  <si>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</si>
  <si>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</si>
  <si>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</si>
  <si>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</si>
  <si>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</si>
  <si>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</si>
  <si>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</si>
  <si>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</si>
  <si>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</si>
  <si>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</si>
  <si>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</si>
  <si>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</si>
  <si>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</si>
  <si>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</si>
  <si>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</si>
  <si>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</si>
  <si>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</si>
  <si>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</si>
  <si>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</si>
  <si>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</si>
  <si>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</si>
  <si>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</si>
  <si>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</si>
  <si>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</si>
  <si>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</si>
  <si>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</si>
  <si>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</si>
  <si>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</si>
  <si>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</si>
  <si>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</si>
  <si>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</si>
  <si>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</si>
  <si>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</si>
  <si>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</si>
  <si>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</si>
  <si>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</si>
  <si>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</si>
  <si>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</si>
  <si>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</si>
  <si>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</si>
  <si>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</si>
  <si>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</si>
  <si>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</si>
  <si>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</si>
  <si>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</si>
  <si>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</si>
  <si>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</si>
  <si>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</si>
  <si>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</si>
  <si>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</si>
  <si>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</si>
  <si>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</si>
  <si>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</si>
  <si>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</si>
  <si>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</si>
  <si>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</si>
  <si>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</si>
  <si>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</si>
  <si>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</si>
  <si>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</si>
  <si>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</si>
  <si>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</si>
  <si>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</si>
  <si>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</si>
  <si>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</si>
  <si>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</si>
  <si>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</si>
  <si>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</si>
  <si>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</si>
  <si>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</si>
  <si>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</si>
  <si>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</si>
  <si>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</si>
  <si>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</si>
  <si>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</si>
  <si>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</si>
  <si>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</si>
  <si>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</si>
  <si>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</si>
  <si>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</si>
  <si>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</si>
  <si>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</si>
  <si>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</si>
  <si>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</si>
  <si>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</si>
  <si>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</si>
  <si>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</si>
  <si>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</si>
  <si>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</si>
  <si>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</si>
  <si>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</si>
  <si>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</si>
  <si>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</si>
  <si>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</si>
  <si>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</si>
  <si>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</si>
  <si>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</si>
  <si>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</si>
  <si>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</si>
  <si>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</si>
  <si>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</si>
  <si>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</si>
  <si>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</si>
  <si>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</si>
  <si>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</si>
  <si>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</si>
  <si>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</si>
  <si>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</si>
  <si>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</si>
  <si>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</si>
  <si>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</si>
  <si>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</si>
  <si>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</si>
  <si>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</si>
  <si>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</si>
  <si>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</si>
  <si>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</si>
  <si>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</si>
  <si>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</si>
  <si>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</si>
  <si>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</si>
  <si>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</si>
  <si>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</si>
  <si>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</si>
  <si>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</si>
  <si>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</si>
  <si>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</si>
  <si>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</si>
  <si>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</si>
  <si>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</si>
  <si>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</si>
  <si>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</si>
  <si>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</si>
  <si>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</si>
  <si>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</si>
  <si>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</si>
  <si>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</si>
  <si>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</si>
  <si>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</si>
  <si>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</si>
  <si>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</si>
  <si>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</si>
  <si>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</si>
  <si>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</si>
  <si>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</si>
  <si>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</si>
  <si>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</si>
  <si>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</si>
  <si>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</si>
  <si>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</si>
  <si>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</si>
  <si>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</si>
  <si>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</si>
  <si>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</si>
  <si>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</si>
  <si>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</si>
  <si>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</si>
  <si>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</si>
  <si>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</si>
  <si>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</si>
  <si>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</si>
  <si>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</si>
  <si>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</si>
  <si>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</si>
  <si>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</si>
  <si>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</si>
  <si>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</si>
  <si>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</si>
  <si>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</si>
  <si>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</si>
  <si>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</si>
  <si>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</si>
  <si>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</si>
  <si>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</si>
  <si>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</si>
  <si>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</si>
  <si>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</si>
  <si>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</si>
  <si>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</si>
  <si>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</si>
  <si>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</si>
  <si>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</si>
  <si>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</si>
  <si>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</si>
  <si>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</si>
  <si>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</si>
  <si>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</si>
  <si>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</si>
  <si>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</si>
  <si>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</si>
  <si>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</si>
  <si>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</si>
  <si>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</si>
  <si>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</si>
  <si>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</si>
  <si>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</si>
  <si>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</si>
  <si>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</si>
  <si>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</si>
  <si>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</si>
  <si>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</si>
  <si>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</si>
  <si>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</si>
  <si>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</si>
  <si>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</si>
  <si>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</si>
  <si>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</si>
  <si>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</si>
  <si>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</si>
  <si>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</si>
  <si>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</si>
  <si>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</si>
  <si>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</si>
  <si>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</si>
  <si>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</si>
  <si>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</si>
  <si>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</si>
  <si>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</si>
  <si>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</si>
  <si>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</si>
  <si>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</si>
  <si>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</si>
  <si>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</si>
  <si>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</si>
  <si>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</si>
  <si>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</si>
  <si>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</si>
  <si>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</si>
  <si>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</si>
  <si>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</si>
  <si>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</si>
  <si>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</si>
  <si>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</si>
  <si>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</si>
  <si>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</si>
  <si>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</si>
  <si>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</si>
  <si>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</si>
  <si>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</si>
  <si>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</si>
  <si>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</si>
  <si>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</si>
  <si>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</si>
  <si>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</si>
  <si>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</si>
  <si>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</si>
  <si>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</si>
  <si>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</si>
  <si>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</si>
  <si>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</si>
  <si>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</si>
  <si>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</si>
  <si>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</si>
  <si>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</si>
  <si>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</si>
  <si>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</si>
  <si>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</si>
  <si>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</si>
  <si>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</si>
  <si>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</si>
  <si>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</si>
  <si>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</si>
  <si>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</si>
  <si>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</si>
  <si>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</si>
  <si>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</si>
  <si>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</si>
  <si>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</si>
  <si>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</si>
  <si>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</si>
  <si>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</si>
  <si>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</si>
  <si>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</si>
  <si>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</si>
  <si>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</si>
  <si>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</si>
  <si>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</si>
  <si>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</si>
  <si>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</si>
  <si>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</si>
  <si>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</si>
  <si>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</si>
  <si>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</si>
  <si>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</si>
  <si>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</si>
  <si>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</si>
  <si>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</si>
  <si>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</si>
  <si>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</si>
  <si>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</si>
  <si>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</si>
  <si>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</si>
  <si>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</si>
  <si>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</si>
  <si>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</si>
  <si>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</si>
  <si>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</si>
  <si>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</si>
  <si>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</si>
  <si>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</si>
  <si>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</si>
  <si>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</si>
  <si>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</si>
  <si>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</si>
  <si>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</si>
  <si>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</si>
  <si>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</si>
  <si>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</si>
  <si>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</si>
  <si>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</si>
  <si>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</si>
  <si>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</si>
  <si>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</si>
  <si>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</si>
  <si>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</si>
  <si>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</si>
  <si>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</si>
  <si>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</si>
  <si>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</si>
  <si>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</si>
  <si>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</si>
  <si>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</si>
  <si>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</si>
  <si>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</si>
  <si>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</si>
  <si>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</si>
  <si>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</si>
  <si>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</si>
  <si>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</si>
  <si>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</si>
  <si>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</si>
  <si>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</si>
  <si>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</si>
  <si>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</si>
  <si>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</si>
  <si>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</si>
  <si>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</si>
  <si>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</si>
  <si>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</si>
  <si>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</si>
  <si>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</si>
  <si>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</si>
  <si>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</si>
  <si>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</si>
  <si>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</si>
  <si>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</si>
  <si>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</si>
  <si>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</si>
  <si>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</si>
  <si>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</si>
  <si>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</si>
  <si>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</si>
  <si>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</si>
  <si>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</si>
  <si>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</si>
  <si>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</si>
  <si>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</si>
  <si>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</si>
  <si>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</si>
  <si>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</si>
  <si>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</si>
  <si>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</si>
  <si>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</si>
  <si>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</si>
  <si>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</si>
  <si>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</si>
  <si>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</si>
  <si>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</si>
  <si>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</si>
  <si>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</si>
  <si>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</si>
  <si>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</si>
  <si>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</si>
  <si>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</si>
  <si>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</si>
  <si>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</si>
  <si>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</si>
  <si>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</si>
  <si>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</si>
  <si>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</si>
  <si>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</si>
  <si>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</si>
  <si>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</si>
  <si>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</si>
  <si>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</si>
  <si>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</si>
  <si>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</si>
  <si>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</si>
  <si>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</si>
  <si>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</si>
  <si>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</si>
  <si>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</si>
  <si>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</si>
  <si>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</si>
  <si>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</si>
  <si>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</si>
  <si>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</si>
  <si>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</si>
  <si>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</si>
  <si>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</si>
  <si>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</si>
  <si>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</si>
  <si>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</si>
  <si>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</si>
  <si>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</si>
  <si>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</si>
  <si>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</si>
  <si>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</si>
  <si>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</si>
  <si>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</si>
  <si>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</si>
  <si>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</si>
  <si>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</si>
  <si>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</si>
  <si>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</si>
  <si>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</si>
  <si>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</si>
  <si>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</si>
  <si>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</si>
  <si>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</si>
  <si>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</si>
  <si>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</si>
  <si>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</si>
  <si>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</si>
  <si>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</si>
  <si>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</si>
  <si>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</si>
  <si>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</si>
  <si>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</si>
  <si>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</si>
  <si>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</si>
  <si>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</si>
  <si>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</si>
  <si>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</si>
  <si>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</si>
  <si>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</si>
  <si>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</si>
  <si>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</si>
  <si>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</si>
  <si>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</si>
  <si>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</si>
  <si>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</si>
  <si>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</si>
  <si>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</si>
  <si>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</si>
  <si>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</si>
  <si>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</si>
  <si>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</si>
  <si>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</si>
  <si>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</si>
  <si>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</si>
  <si>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</si>
  <si>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</si>
  <si>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</si>
  <si>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</si>
  <si>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</si>
  <si>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</si>
  <si>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</si>
  <si>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</si>
  <si>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</si>
  <si>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</si>
  <si>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</si>
  <si>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</si>
  <si>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</si>
  <si>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</si>
  <si>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</si>
  <si>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</si>
  <si>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</si>
  <si>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</si>
  <si>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</si>
  <si>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</si>
  <si>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</si>
  <si>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</si>
  <si>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</si>
  <si>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</si>
  <si>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</si>
  <si>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</si>
  <si>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</si>
  <si>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</si>
  <si>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</si>
  <si>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</si>
  <si>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</si>
  <si>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</si>
  <si>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</si>
  <si>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</si>
  <si>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</si>
  <si>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</si>
  <si>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</si>
  <si>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</si>
  <si>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</si>
  <si>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</si>
  <si>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</si>
  <si>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</si>
  <si>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</si>
  <si>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</si>
  <si>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</si>
  <si>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</si>
  <si>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</si>
  <si>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</si>
  <si>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</si>
  <si>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</si>
  <si>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</si>
  <si>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</si>
  <si>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</si>
  <si>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</si>
  <si>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</si>
  <si>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</si>
  <si>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</si>
  <si>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</si>
  <si>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</si>
  <si>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</si>
  <si>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</si>
  <si>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</si>
  <si>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</si>
  <si>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</si>
  <si>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</si>
  <si>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</si>
  <si>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</si>
  <si>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</si>
  <si>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</si>
  <si>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</si>
  <si>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</si>
  <si>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</si>
  <si>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</si>
  <si>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</si>
  <si>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</si>
  <si>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</si>
  <si>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</si>
  <si>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</si>
  <si>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</si>
  <si>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</si>
  <si>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</si>
  <si>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</si>
  <si>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</si>
  <si>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</si>
  <si>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</si>
  <si>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</si>
  <si>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</si>
  <si>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</si>
  <si>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</si>
  <si>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</si>
  <si>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</si>
  <si>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</si>
  <si>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</si>
  <si>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</si>
  <si>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</si>
  <si>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</si>
  <si>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</si>
  <si>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</si>
  <si>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</si>
  <si>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</si>
  <si>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</si>
  <si>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</si>
  <si>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</si>
  <si>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</si>
  <si>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</si>
  <si>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</si>
  <si>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</si>
  <si>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</si>
  <si>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</si>
  <si>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</si>
  <si>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</si>
  <si>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</si>
  <si>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</si>
  <si>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</si>
  <si>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</si>
  <si>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</si>
  <si>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</si>
  <si>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</si>
  <si>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</si>
  <si>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</si>
  <si>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</si>
  <si>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</si>
  <si>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</si>
  <si>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</si>
  <si>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</si>
  <si>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</si>
  <si>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</si>
  <si>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</si>
  <si>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</si>
  <si>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</si>
  <si>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</si>
  <si>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</si>
  <si>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</si>
  <si>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</si>
  <si>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</si>
  <si>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</si>
  <si>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</si>
  <si>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</si>
  <si>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</si>
  <si>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</si>
  <si>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</si>
  <si>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</si>
  <si>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</si>
  <si>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</si>
  <si>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</si>
  <si>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</si>
  <si>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</si>
  <si>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</si>
  <si>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</si>
  <si>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</si>
  <si>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</si>
  <si>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</si>
  <si>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</si>
  <si>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</si>
  <si>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</si>
  <si>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</si>
  <si>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</si>
  <si>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</si>
  <si>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</si>
  <si>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</si>
  <si>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</si>
  <si>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</si>
  <si>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</si>
  <si>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</si>
  <si>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</si>
  <si>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</si>
  <si>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</si>
  <si>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</si>
  <si>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</si>
  <si>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</si>
  <si>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</si>
  <si>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</si>
  <si>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</si>
  <si>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</si>
  <si>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</si>
  <si>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</si>
  <si>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</si>
  <si>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</si>
  <si>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</si>
  <si>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</si>
  <si>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</si>
  <si>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</si>
  <si>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</si>
  <si>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</si>
  <si>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</si>
  <si>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</si>
  <si>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</si>
  <si>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</si>
  <si>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</si>
  <si>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</si>
  <si>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</si>
  <si>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</si>
  <si>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</si>
  <si>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</si>
  <si>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</si>
  <si>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</si>
  <si>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</si>
  <si>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</si>
  <si>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</si>
  <si>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</si>
  <si>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</si>
  <si>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</si>
  <si>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</si>
  <si>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</si>
  <si>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</si>
  <si>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</si>
  <si>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</si>
  <si>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</si>
  <si>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</si>
  <si>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</si>
  <si>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</si>
  <si>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</si>
  <si>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</si>
  <si>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</si>
  <si>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</si>
  <si>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</si>
  <si>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</si>
  <si>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</si>
  <si>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</si>
  <si>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</si>
  <si>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</si>
  <si>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</si>
  <si>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</si>
  <si>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</si>
  <si>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</si>
  <si>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</si>
  <si>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</si>
  <si>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</si>
  <si>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</si>
  <si>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</si>
  <si>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</si>
  <si>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</si>
  <si>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</si>
  <si>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</si>
  <si>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</si>
  <si>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</si>
  <si>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</si>
  <si>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</si>
  <si>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</si>
  <si>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</si>
  <si>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</si>
  <si>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</si>
  <si>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</si>
  <si>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</si>
  <si>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</si>
  <si>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</si>
  <si>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</si>
  <si>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</si>
  <si>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</si>
  <si>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</si>
  <si>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</si>
  <si>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</si>
  <si>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</si>
  <si>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</si>
  <si>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</si>
  <si>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</si>
  <si>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</si>
  <si>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</si>
  <si>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</si>
  <si>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</si>
  <si>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</si>
  <si>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</si>
  <si>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</si>
  <si>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</si>
  <si>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</si>
  <si>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</si>
  <si>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</si>
  <si>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</si>
  <si>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</si>
  <si>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</si>
  <si>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</si>
  <si>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</si>
  <si>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</si>
  <si>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</si>
  <si>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</si>
  <si>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</si>
  <si>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</si>
  <si>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</si>
  <si>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</si>
  <si>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</si>
  <si>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</si>
  <si>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</si>
  <si>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</si>
  <si>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</si>
  <si>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</si>
  <si>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</si>
  <si>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</si>
  <si>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</si>
  <si>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</si>
  <si>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</si>
  <si>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</si>
  <si>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</si>
  <si>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</si>
  <si>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</si>
  <si>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</si>
  <si>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</si>
  <si>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</si>
  <si>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</si>
  <si>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</si>
  <si>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</si>
  <si>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</si>
  <si>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</si>
  <si>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</si>
  <si>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</si>
  <si>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</si>
  <si>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</si>
  <si>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</si>
  <si>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</si>
  <si>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</si>
  <si>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</si>
  <si>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</si>
  <si>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</si>
  <si>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</si>
  <si>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</si>
  <si>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</si>
  <si>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</si>
  <si>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</si>
  <si>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</si>
  <si>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</si>
  <si>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</si>
  <si>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</si>
  <si>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</si>
  <si>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</si>
  <si>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</si>
  <si>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</si>
  <si>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</si>
  <si>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</si>
  <si>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</si>
  <si>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</si>
  <si>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</si>
  <si>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</si>
  <si>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</si>
  <si>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</si>
  <si>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</si>
  <si>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</si>
  <si>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</si>
  <si>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</si>
  <si>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</si>
  <si>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</si>
  <si>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</si>
  <si>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</si>
  <si>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</si>
  <si>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</si>
  <si>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</si>
  <si>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</si>
  <si>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</si>
  <si>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</si>
  <si>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</si>
  <si>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</si>
  <si>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</si>
  <si>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</si>
  <si>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</si>
  <si>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</si>
  <si>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</si>
  <si>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</si>
  <si>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</si>
  <si>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</si>
  <si>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</si>
  <si>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</si>
  <si>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</si>
  <si>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</si>
  <si>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</si>
  <si>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</si>
  <si>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</si>
  <si>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</si>
  <si>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</si>
  <si>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</si>
  <si>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</si>
  <si>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</si>
  <si>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</si>
  <si>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</si>
  <si>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</si>
  <si>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</si>
  <si>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</si>
  <si>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</si>
  <si>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</si>
  <si>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</si>
  <si>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</si>
  <si>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</si>
  <si>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</si>
  <si>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</si>
  <si>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</si>
  <si>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</si>
  <si>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</si>
  <si>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</si>
  <si>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</si>
  <si>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</si>
  <si>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</si>
  <si>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</si>
  <si>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</si>
  <si>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</si>
  <si>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</si>
  <si>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</si>
  <si>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</si>
  <si>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</si>
  <si>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</si>
  <si>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</si>
  <si>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</si>
  <si>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</si>
  <si>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</si>
  <si>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</si>
  <si>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</si>
  <si>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</si>
  <si>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</si>
  <si>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</si>
  <si>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</si>
  <si>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</si>
  <si>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</si>
  <si>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</si>
  <si>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</si>
  <si>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</si>
  <si>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</si>
  <si>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</si>
  <si>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</si>
  <si>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</si>
  <si>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</si>
  <si>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</si>
  <si>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</si>
  <si>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</si>
  <si>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</si>
  <si>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</si>
  <si>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</si>
  <si>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</si>
  <si>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</si>
  <si>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</si>
  <si>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</si>
  <si>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</si>
  <si>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</si>
  <si>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</si>
  <si>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</si>
  <si>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</si>
  <si>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</si>
  <si>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</si>
  <si>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</si>
  <si>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</si>
  <si>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</si>
  <si>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</si>
  <si>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</si>
  <si>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</si>
  <si>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</si>
  <si>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</si>
  <si>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</si>
  <si>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</si>
  <si>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</si>
  <si>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</si>
  <si>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</si>
  <si>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</si>
  <si>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</si>
  <si>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</si>
  <si>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</si>
  <si>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</si>
  <si>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</si>
  <si>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</si>
  <si>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</si>
  <si>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</si>
  <si>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</si>
  <si>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</si>
  <si>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</si>
  <si>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</si>
  <si>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</si>
  <si>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</si>
  <si>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</si>
  <si>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</si>
  <si>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</si>
  <si>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</si>
  <si>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</si>
  <si>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</si>
  <si>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</si>
  <si>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</si>
  <si>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</si>
  <si>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</si>
  <si>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</si>
  <si>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</si>
  <si>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</si>
  <si>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</si>
  <si>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</si>
  <si>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</si>
  <si>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</si>
  <si>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</si>
  <si>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</si>
  <si>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</si>
  <si>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</si>
  <si>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</si>
  <si>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</si>
  <si>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</si>
  <si>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</si>
  <si>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</si>
  <si>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</si>
  <si>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</si>
  <si>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</si>
  <si>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</si>
  <si>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</si>
  <si>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</si>
  <si>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</si>
  <si>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</si>
  <si>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</si>
  <si>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</si>
  <si>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</si>
  <si>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</si>
  <si>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</si>
  <si>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</si>
  <si>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</si>
  <si>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</si>
  <si>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</si>
  <si>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</si>
  <si>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</si>
  <si>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</si>
  <si>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</si>
  <si>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</si>
  <si>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</si>
  <si>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</si>
  <si>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</si>
  <si>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</si>
  <si>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</si>
  <si>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</si>
  <si>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</si>
  <si>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</si>
  <si>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</si>
  <si>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</si>
  <si>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</si>
  <si>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</si>
  <si>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</si>
  <si>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</si>
  <si>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</si>
  <si>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</si>
  <si>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</si>
  <si>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</si>
  <si>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</si>
  <si>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</si>
  <si>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</si>
  <si>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</si>
  <si>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</si>
  <si>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</si>
  <si>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</si>
  <si>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</si>
  <si>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</si>
  <si>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</si>
  <si>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</si>
  <si>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</si>
  <si>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</si>
  <si>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</si>
  <si>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</si>
  <si>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</si>
  <si>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</si>
  <si>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</si>
  <si>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</si>
  <si>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</si>
  <si>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</si>
  <si>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</si>
  <si>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</si>
  <si>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</si>
  <si>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</si>
  <si>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</si>
  <si>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</si>
  <si>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</si>
  <si>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</si>
  <si>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</si>
  <si>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</si>
  <si>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</si>
  <si>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</si>
  <si>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</si>
  <si>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</si>
  <si>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</si>
  <si>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</si>
  <si>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</si>
  <si>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</si>
  <si>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</si>
  <si>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</si>
  <si>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</si>
  <si>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</si>
  <si>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</si>
  <si>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</si>
  <si>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</si>
  <si>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</si>
  <si>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</si>
  <si>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</si>
  <si>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</si>
  <si>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</si>
  <si>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</si>
  <si>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</si>
  <si>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</si>
  <si>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</si>
  <si>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</si>
  <si>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</si>
  <si>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</si>
  <si>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</si>
  <si>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</si>
  <si>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</si>
  <si>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</si>
  <si>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</si>
  <si>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</si>
  <si>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</si>
  <si>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</si>
  <si>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</si>
  <si>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</si>
  <si>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</si>
  <si>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</si>
  <si>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</si>
  <si>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</si>
  <si>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</si>
  <si>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</si>
  <si>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</si>
  <si>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</si>
  <si>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</si>
  <si>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</si>
  <si>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</si>
  <si>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</si>
  <si>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</si>
  <si>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</si>
  <si>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</si>
  <si>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</si>
  <si>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</si>
  <si>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</si>
  <si>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</si>
  <si>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</si>
  <si>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</si>
  <si>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</si>
  <si>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</si>
  <si>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</si>
  <si>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</si>
  <si>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</si>
  <si>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</si>
  <si>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</si>
  <si>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</si>
  <si>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</si>
  <si>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</si>
  <si>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</si>
  <si>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</si>
  <si>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</si>
  <si>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</si>
  <si>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</si>
  <si>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</si>
  <si>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</si>
  <si>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</si>
  <si>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</si>
  <si>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</si>
  <si>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</si>
  <si>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</si>
  <si>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</si>
  <si>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</si>
  <si>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</si>
  <si>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</si>
  <si>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</si>
  <si>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</si>
  <si>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</si>
  <si>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</si>
  <si>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</si>
  <si>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</si>
  <si>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</si>
  <si>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</si>
  <si>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</si>
  <si>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</si>
  <si>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</si>
  <si>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</si>
  <si>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</si>
  <si>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</si>
  <si>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</si>
  <si>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</si>
  <si>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</si>
  <si>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</si>
  <si>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</si>
  <si>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</si>
  <si>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</si>
  <si>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</si>
  <si>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</si>
  <si>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</si>
  <si>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</si>
  <si>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</si>
  <si>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</si>
  <si>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</si>
  <si>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</si>
  <si>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</si>
  <si>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</si>
  <si>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</si>
  <si>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</si>
  <si>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</si>
  <si>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</si>
  <si>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</si>
  <si>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</si>
  <si>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</si>
  <si>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</si>
  <si>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</si>
  <si>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</si>
  <si>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</si>
  <si>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</si>
  <si>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</si>
  <si>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</si>
  <si>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</si>
  <si>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</si>
  <si>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</si>
  <si>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</si>
  <si>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</si>
  <si>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</si>
  <si>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</si>
  <si>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</si>
  <si>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</si>
  <si>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</si>
  <si>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</si>
  <si>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</si>
  <si>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</si>
  <si>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</si>
  <si>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</si>
  <si>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</si>
  <si>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</si>
  <si>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</si>
  <si>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</si>
  <si>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</si>
  <si>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</si>
  <si>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</si>
  <si>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</si>
  <si>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</si>
  <si>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</si>
  <si>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</si>
  <si>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</si>
  <si>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</si>
  <si>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</si>
  <si>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</si>
  <si>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</si>
  <si>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</si>
  <si>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</si>
  <si>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</si>
  <si>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</si>
  <si>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</si>
  <si>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</si>
  <si>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</si>
  <si>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</si>
  <si>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</si>
  <si>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</si>
  <si>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</si>
  <si>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</si>
  <si>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</si>
  <si>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</si>
  <si>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</si>
  <si>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</si>
  <si>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</si>
  <si>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</si>
  <si>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</si>
  <si>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</si>
  <si>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</si>
  <si>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</si>
  <si>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</si>
  <si>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</si>
  <si>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</si>
  <si>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</si>
  <si>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</si>
  <si>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</si>
  <si>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</si>
  <si>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</si>
  <si>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</si>
  <si>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</si>
  <si>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</si>
  <si>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</si>
  <si>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</si>
  <si>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</si>
  <si>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</si>
  <si>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</si>
  <si>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</si>
  <si>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</si>
  <si>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</si>
  <si>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</si>
  <si>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</si>
  <si>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</si>
  <si>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</si>
  <si>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</si>
  <si>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</si>
  <si>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</si>
  <si>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</si>
  <si>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</si>
  <si>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</si>
  <si>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</si>
  <si>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</si>
  <si>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</si>
  <si>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</si>
  <si>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</si>
  <si>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</si>
  <si>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</si>
  <si>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</si>
  <si>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</si>
  <si>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</si>
  <si>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</si>
  <si>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</si>
  <si>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</si>
  <si>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</si>
  <si>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</si>
  <si>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</si>
  <si>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</si>
  <si>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</si>
  <si>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</si>
  <si>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</si>
  <si>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</si>
  <si>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</si>
  <si>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</si>
  <si>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</si>
  <si>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</si>
  <si>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</si>
  <si>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</si>
  <si>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</si>
  <si>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</si>
  <si>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</si>
  <si>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</si>
  <si>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</si>
  <si>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</si>
  <si>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</si>
  <si>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</si>
  <si>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</si>
  <si>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</si>
  <si>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</si>
  <si>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</si>
  <si>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</si>
  <si>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</si>
  <si>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</si>
  <si>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</si>
  <si>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</si>
  <si>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</si>
  <si>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</si>
  <si>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</si>
  <si>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</si>
  <si>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</si>
  <si>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</si>
  <si>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</si>
  <si>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</si>
  <si>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</si>
  <si>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</si>
  <si>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</si>
  <si>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</si>
  <si>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</si>
  <si>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</si>
  <si>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</si>
  <si>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</si>
  <si>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</si>
  <si>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</si>
  <si>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</si>
  <si>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</si>
  <si>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</si>
  <si>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</si>
  <si>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</si>
  <si>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</si>
  <si>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</si>
  <si>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</si>
  <si>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</si>
  <si>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</si>
  <si>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</si>
  <si>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</si>
  <si>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</si>
  <si>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</si>
  <si>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</si>
  <si>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</si>
  <si>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</si>
  <si>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</si>
  <si>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</si>
  <si>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</si>
  <si>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</si>
  <si>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</si>
  <si>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</si>
  <si>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</si>
  <si>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</si>
  <si>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</si>
  <si>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</si>
  <si>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</si>
  <si>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</si>
  <si>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</si>
  <si>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</si>
  <si>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</si>
  <si>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</si>
  <si>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</si>
  <si>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</si>
  <si>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</si>
  <si>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</si>
  <si>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</si>
  <si>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</si>
  <si>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</si>
  <si>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</si>
  <si>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</si>
  <si>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</si>
  <si>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</si>
  <si>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</si>
  <si>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</si>
  <si>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</si>
  <si>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</si>
  <si>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</si>
  <si>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</si>
  <si>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</si>
  <si>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</si>
  <si>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</si>
  <si>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</si>
  <si>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</si>
  <si>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</si>
  <si>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</si>
  <si>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</si>
  <si>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</si>
  <si>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</si>
  <si>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</si>
  <si>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</si>
  <si>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</si>
  <si>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</si>
  <si>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</si>
  <si>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</si>
  <si>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</si>
  <si>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</si>
  <si>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</si>
  <si>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</si>
  <si>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</si>
  <si>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</si>
  <si>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</si>
  <si>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</si>
  <si>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</si>
  <si>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</si>
  <si>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</si>
  <si>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</si>
  <si>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</si>
  <si>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</si>
  <si>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</si>
  <si>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</si>
  <si>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</si>
  <si>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</si>
  <si>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</si>
  <si>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</si>
  <si>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</si>
  <si>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</si>
  <si>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</si>
  <si>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</si>
  <si>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</si>
  <si>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</si>
  <si>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</si>
  <si>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</si>
  <si>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</si>
  <si>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</si>
  <si>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</si>
  <si>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</si>
  <si>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</si>
  <si>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</si>
  <si>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</si>
  <si>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</si>
  <si>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</si>
  <si>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</si>
  <si>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</si>
  <si>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</si>
  <si>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</si>
  <si>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</si>
  <si>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</si>
  <si>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</si>
  <si>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</si>
  <si>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</si>
  <si>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</si>
  <si>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</si>
  <si>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</si>
  <si>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</si>
  <si>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</si>
  <si>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</si>
  <si>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</si>
  <si>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</si>
  <si>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</si>
  <si>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</si>
  <si>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</si>
  <si>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</si>
  <si>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</si>
  <si>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</si>
  <si>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</si>
  <si>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</si>
  <si>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</si>
  <si>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</si>
  <si>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</si>
  <si>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</si>
  <si>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</si>
  <si>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</si>
  <si>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</si>
  <si>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</si>
  <si>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</si>
  <si>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</si>
  <si>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</si>
  <si>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</si>
  <si>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</si>
  <si>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</si>
  <si>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</si>
  <si>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</si>
  <si>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</si>
  <si>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</si>
  <si>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</si>
  <si>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</si>
  <si>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</si>
  <si>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</si>
  <si>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</si>
  <si>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</si>
  <si>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</si>
  <si>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</si>
  <si>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</si>
  <si>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</si>
  <si>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</si>
  <si>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</si>
  <si>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</si>
  <si>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</si>
  <si>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</si>
  <si>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</si>
  <si>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</si>
  <si>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</si>
  <si>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</si>
  <si>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</si>
  <si>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</si>
  <si>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</si>
  <si>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</si>
  <si>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</si>
  <si>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</si>
  <si>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</si>
  <si>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</si>
  <si>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</si>
  <si>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</si>
  <si>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</si>
  <si>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</si>
  <si>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</si>
  <si>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</si>
  <si>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</si>
  <si>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</si>
  <si>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</si>
  <si>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</si>
  <si>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</si>
  <si>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</si>
  <si>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</si>
  <si>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</si>
  <si>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</si>
  <si>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</si>
  <si>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</si>
  <si>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</si>
  <si>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</si>
  <si>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</si>
  <si>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</si>
  <si>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</si>
  <si>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</si>
  <si>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</si>
  <si>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</si>
  <si>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</si>
  <si>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</si>
  <si>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</si>
  <si>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</si>
  <si>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</si>
  <si>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</si>
  <si>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</si>
  <si>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</si>
  <si>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</si>
  <si>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</si>
  <si>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</si>
  <si>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</si>
  <si>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</si>
  <si>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</si>
  <si>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</si>
  <si>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</si>
  <si>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</si>
  <si>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</si>
  <si>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</si>
  <si>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</si>
  <si>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</si>
  <si>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</si>
  <si>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</si>
  <si>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</si>
  <si>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</si>
  <si>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</si>
  <si>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</si>
  <si>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</si>
  <si>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</si>
  <si>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</si>
  <si>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</si>
  <si>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</si>
  <si>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</si>
  <si>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</si>
  <si>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</si>
  <si>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</si>
  <si>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</si>
  <si>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</si>
  <si>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</si>
  <si>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</si>
  <si>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</si>
  <si>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</si>
  <si>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</si>
  <si>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</si>
  <si>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</si>
  <si>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</si>
  <si>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</si>
  <si>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</si>
  <si>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</si>
  <si>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</si>
  <si>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</si>
  <si>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</si>
  <si>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</si>
  <si>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</si>
  <si>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</si>
  <si>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</si>
  <si>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</si>
  <si>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</si>
  <si>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</si>
  <si>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</si>
  <si>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</si>
  <si>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</si>
  <si>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</si>
  <si>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</si>
  <si>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</si>
  <si>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</si>
  <si>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</si>
  <si>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</si>
  <si>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</si>
  <si>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</si>
  <si>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</si>
  <si>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</si>
  <si>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</si>
  <si>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</si>
  <si>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</si>
  <si>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</si>
  <si>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</si>
  <si>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</si>
  <si>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</si>
  <si>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</si>
  <si>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</si>
  <si>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</si>
  <si>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</si>
  <si>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</si>
  <si>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</si>
  <si>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</si>
  <si>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</si>
  <si>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</si>
  <si>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</si>
  <si>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</si>
  <si>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</si>
  <si>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</si>
  <si>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</si>
  <si>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</si>
  <si>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</si>
  <si>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</si>
  <si>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</si>
  <si>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</si>
  <si>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</si>
  <si>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</si>
  <si>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</si>
  <si>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</si>
  <si>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</si>
  <si>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</si>
  <si>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</si>
  <si>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</si>
  <si>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</si>
  <si>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</si>
  <si>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</si>
  <si>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</si>
  <si>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</si>
  <si>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</si>
  <si>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</si>
  <si>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</si>
  <si>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</si>
  <si>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</si>
  <si>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</si>
  <si>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</si>
  <si>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</si>
  <si>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</si>
  <si>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</si>
  <si>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</si>
  <si>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</si>
  <si>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</si>
  <si>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</si>
  <si>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</si>
  <si>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</si>
  <si>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</si>
  <si>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</si>
  <si>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</si>
  <si>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</si>
  <si>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</si>
  <si>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</si>
  <si>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</si>
  <si>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</si>
  <si>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</si>
  <si>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</si>
  <si>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</si>
  <si>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</si>
  <si>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</si>
  <si>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</si>
  <si>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</si>
  <si>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</si>
  <si>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</si>
  <si>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</si>
  <si>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</si>
  <si>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</si>
  <si>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</si>
  <si>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</si>
  <si>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</si>
  <si>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</si>
  <si>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</si>
  <si>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</si>
  <si>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</si>
  <si>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</si>
  <si>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</si>
  <si>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</si>
  <si>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</si>
  <si>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</si>
  <si>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</si>
  <si>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</si>
  <si>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</si>
  <si>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</si>
  <si>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</si>
  <si>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</si>
  <si>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</si>
  <si>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</si>
  <si>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</si>
  <si>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</si>
  <si>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</si>
  <si>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</si>
  <si>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</si>
  <si>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</si>
  <si>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</si>
  <si>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</si>
  <si>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</si>
  <si>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</si>
  <si>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</si>
  <si>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</si>
  <si>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</si>
  <si>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</si>
  <si>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</si>
  <si>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</si>
  <si>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</si>
  <si>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</si>
  <si>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</si>
  <si>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</si>
  <si>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</si>
  <si>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</si>
  <si>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</si>
  <si>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</si>
  <si>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</si>
  <si>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</si>
  <si>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</si>
  <si>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</si>
  <si>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</si>
  <si>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</si>
  <si>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</si>
  <si>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</si>
  <si>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</si>
  <si>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</si>
  <si>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</si>
  <si>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</si>
  <si>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</si>
  <si>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</si>
  <si>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</si>
  <si>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</si>
  <si>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</si>
  <si>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</si>
  <si>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</si>
  <si>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</si>
  <si>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</si>
  <si>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</si>
  <si>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</si>
  <si>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</si>
  <si>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</si>
  <si>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</si>
  <si>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</si>
  <si>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</si>
  <si>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</si>
  <si>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</si>
  <si>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</si>
  <si>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</si>
  <si>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</si>
  <si>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</si>
  <si>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</si>
  <si>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</si>
  <si>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</si>
  <si>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</si>
  <si>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</si>
  <si>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</si>
  <si>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</si>
  <si>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</si>
  <si>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</si>
  <si>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</si>
  <si>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</si>
  <si>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</si>
  <si>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</si>
  <si>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</si>
  <si>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</si>
  <si>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</si>
  <si>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</si>
  <si>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</si>
  <si>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</si>
  <si>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</si>
  <si>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</si>
  <si>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</si>
  <si>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</si>
  <si>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</si>
  <si>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</si>
  <si>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</si>
  <si>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</si>
  <si>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</si>
  <si>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</si>
  <si>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</si>
  <si>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</si>
  <si>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</si>
  <si>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</si>
  <si>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</si>
  <si>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</si>
  <si>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</si>
  <si>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</si>
  <si>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</si>
  <si>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</si>
  <si>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</si>
  <si>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</si>
  <si>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</si>
  <si>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</si>
  <si>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</si>
  <si>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</si>
  <si>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</si>
  <si>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</si>
  <si>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</si>
  <si>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</si>
  <si>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</si>
  <si>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</si>
  <si>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</si>
  <si>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</si>
  <si>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</si>
  <si>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</si>
  <si>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</si>
  <si>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</si>
  <si>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</si>
  <si>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</si>
  <si>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</si>
  <si>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</si>
  <si>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</si>
  <si>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</si>
  <si>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</si>
  <si>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</si>
  <si>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</si>
  <si>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</si>
  <si>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</si>
  <si>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</si>
  <si>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</si>
  <si>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</si>
  <si>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</si>
  <si>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</si>
  <si>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</si>
  <si>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</si>
  <si>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</si>
  <si>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</si>
  <si>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</si>
  <si>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</si>
  <si>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</si>
  <si>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</si>
  <si>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</si>
  <si>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</si>
  <si>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</si>
  <si>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</si>
  <si>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</si>
  <si>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</si>
  <si>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</si>
  <si>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</si>
  <si>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</si>
  <si>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</si>
  <si>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</si>
  <si>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</si>
  <si>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</si>
  <si>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</si>
  <si>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</si>
  <si>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</si>
  <si>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</si>
  <si>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</si>
  <si>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</si>
  <si>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</si>
  <si>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</si>
  <si>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</si>
  <si>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</si>
  <si>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</si>
  <si>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</si>
  <si>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</si>
  <si>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</si>
  <si>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</si>
  <si>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</si>
  <si>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</si>
  <si>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</si>
  <si>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</si>
  <si>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</si>
  <si>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</si>
  <si>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</si>
  <si>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</si>
  <si>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</si>
  <si>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</si>
  <si>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</si>
  <si>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</si>
  <si>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</si>
  <si>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</si>
  <si>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</si>
  <si>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</si>
  <si>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</si>
  <si>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</si>
  <si>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</si>
  <si>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</si>
  <si>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</si>
  <si>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</si>
  <si>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</si>
  <si>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</si>
  <si>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</si>
  <si>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</si>
  <si>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</si>
  <si>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</si>
  <si>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</si>
  <si>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</si>
  <si>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</si>
  <si>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</si>
  <si>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</si>
  <si>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</si>
  <si>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</si>
  <si>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</si>
  <si>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</si>
  <si>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</si>
  <si>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</si>
  <si>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</si>
  <si>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</si>
  <si>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</si>
  <si>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</si>
  <si>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</si>
  <si>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</si>
  <si>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</si>
  <si>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</si>
  <si>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</si>
  <si>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</si>
  <si>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</si>
  <si>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</si>
  <si>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</si>
  <si>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</si>
  <si>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</si>
  <si>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</si>
  <si>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</si>
  <si>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</si>
  <si>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</si>
  <si>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</si>
  <si>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</si>
  <si>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</si>
  <si>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</si>
  <si>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</si>
  <si>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</si>
  <si>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</si>
  <si>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</si>
  <si>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</si>
  <si>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</si>
  <si>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</si>
  <si>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</si>
  <si>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</si>
  <si>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</si>
  <si>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</si>
  <si>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</si>
  <si>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</si>
  <si>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</si>
  <si>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</si>
  <si>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</si>
  <si>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</si>
  <si>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</si>
  <si>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</si>
  <si>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</si>
  <si>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</si>
  <si>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</si>
  <si>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</si>
  <si>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</si>
  <si>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</si>
  <si>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</si>
  <si>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</si>
  <si>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</si>
  <si>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</si>
  <si>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</si>
  <si>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</si>
  <si>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</si>
  <si>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</si>
  <si>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</si>
  <si>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</si>
  <si>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</si>
  <si>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</si>
  <si>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</si>
  <si>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</si>
  <si>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</si>
  <si>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</si>
  <si>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</si>
  <si>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</si>
  <si>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</si>
  <si>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</si>
  <si>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</si>
  <si>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</si>
  <si>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</si>
  <si>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</si>
  <si>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</si>
  <si>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</si>
  <si>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</si>
  <si>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</si>
  <si>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</si>
  <si>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</si>
  <si>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</si>
  <si>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</si>
  <si>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</si>
  <si>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</si>
  <si>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</si>
  <si>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</si>
  <si>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</si>
  <si>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</si>
  <si>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</si>
  <si>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</si>
  <si>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</si>
  <si>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</si>
  <si>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</si>
  <si>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</si>
  <si>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</si>
  <si>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</si>
  <si>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</si>
  <si>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</si>
  <si>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</si>
  <si>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</si>
  <si>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</si>
  <si>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</si>
  <si>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</si>
  <si>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</si>
  <si>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</si>
  <si>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</si>
  <si>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</si>
  <si>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</si>
  <si>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</si>
  <si>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</si>
  <si>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</si>
  <si>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</si>
  <si>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</si>
  <si>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</si>
  <si>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</si>
  <si>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</si>
  <si>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</si>
  <si>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</si>
  <si>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</si>
  <si>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</si>
  <si>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</si>
  <si>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</si>
  <si>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</si>
  <si>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</si>
  <si>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</si>
  <si>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</si>
  <si>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</si>
  <si>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</si>
  <si>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</si>
  <si>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</si>
  <si>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</si>
  <si>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</si>
  <si>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</si>
  <si>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</si>
  <si>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</si>
  <si>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</si>
  <si>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</si>
  <si>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</si>
  <si>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</si>
  <si>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</si>
  <si>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</si>
  <si>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</si>
  <si>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</si>
  <si>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</si>
  <si>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</si>
  <si>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</si>
  <si>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</si>
  <si>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</si>
  <si>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</si>
  <si>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</si>
  <si>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</si>
  <si>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</si>
  <si>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</si>
  <si>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</si>
  <si>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</si>
  <si>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</si>
  <si>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</si>
  <si>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</si>
  <si>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</si>
  <si>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</si>
  <si>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</si>
  <si>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</si>
  <si>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</si>
  <si>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</si>
  <si>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</si>
  <si>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</si>
  <si>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</si>
  <si>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</si>
  <si>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</si>
  <si>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</si>
  <si>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</si>
  <si>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</si>
  <si>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</si>
  <si>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</si>
  <si>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</si>
  <si>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</si>
  <si>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</si>
  <si>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</si>
  <si>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</si>
  <si>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</si>
  <si>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</si>
  <si>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</si>
  <si>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</si>
  <si>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</si>
  <si>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</si>
  <si>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</si>
  <si>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</si>
  <si>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</si>
  <si>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</si>
  <si>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</si>
  <si>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</si>
  <si>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</si>
  <si>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</si>
  <si>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</si>
  <si>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</si>
  <si>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</si>
  <si>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</si>
  <si>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</si>
  <si>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</si>
  <si>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</si>
  <si>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</si>
  <si>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</si>
  <si>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</si>
  <si>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</si>
  <si>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</si>
  <si>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</si>
  <si>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</si>
  <si>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</si>
  <si>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</si>
  <si>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</si>
  <si>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</si>
  <si>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</si>
  <si>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</si>
  <si>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</si>
  <si>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</si>
  <si>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</si>
  <si>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</si>
  <si>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</si>
  <si>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</si>
  <si>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</si>
  <si>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</si>
  <si>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</si>
  <si>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</si>
  <si>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</si>
  <si>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</si>
  <si>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</si>
  <si>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</si>
  <si>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</si>
  <si>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</si>
  <si>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</si>
  <si>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</si>
  <si>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</si>
  <si>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</si>
  <si>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</si>
  <si>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</si>
  <si>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</si>
  <si>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</si>
  <si>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</si>
  <si>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</si>
  <si>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</si>
  <si>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</si>
  <si>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</si>
  <si>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</si>
  <si>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</si>
  <si>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</si>
  <si>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</si>
  <si>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</si>
  <si>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</si>
  <si>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</si>
  <si>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</si>
  <si>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</si>
  <si>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</si>
  <si>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</si>
  <si>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</si>
  <si>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</si>
  <si>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</si>
  <si>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</si>
  <si>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</si>
  <si>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</si>
  <si>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</si>
  <si>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</si>
  <si>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</si>
  <si>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</si>
  <si>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</si>
  <si>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</si>
  <si>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</si>
  <si>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</si>
  <si>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</si>
  <si>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</si>
  <si>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</si>
  <si>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</si>
  <si>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</si>
  <si>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</si>
  <si>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</si>
  <si>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</si>
  <si>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</si>
  <si>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</si>
  <si>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</si>
  <si>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</si>
  <si>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</si>
  <si>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</si>
  <si>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</si>
  <si>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</si>
  <si>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</si>
  <si>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</si>
  <si>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</si>
  <si>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</si>
  <si>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</si>
  <si>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</si>
  <si>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</si>
  <si>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</si>
  <si>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</si>
  <si>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</si>
  <si>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</si>
  <si>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</si>
  <si>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</si>
  <si>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</si>
  <si>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</si>
  <si>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</si>
  <si>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</si>
  <si>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</si>
  <si>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</si>
  <si>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</si>
  <si>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</si>
  <si>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</si>
  <si>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</si>
  <si>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</si>
  <si>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</si>
  <si>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</si>
  <si>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</si>
  <si>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</si>
  <si>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</si>
  <si>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</si>
  <si>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</si>
  <si>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</si>
  <si>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</si>
  <si>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</si>
  <si>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</si>
  <si>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</si>
  <si>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</si>
  <si>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</si>
  <si>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</si>
  <si>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</si>
  <si>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</si>
  <si>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</si>
  <si>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</si>
  <si>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</si>
  <si>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</si>
  <si>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</si>
  <si>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</si>
  <si>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</si>
  <si>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</si>
  <si>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</si>
  <si>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</si>
  <si>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</si>
  <si>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</si>
  <si>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</si>
  <si>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</si>
  <si>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</si>
  <si>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</si>
  <si>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</si>
  <si>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</si>
  <si>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</si>
  <si>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</si>
  <si>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</si>
  <si>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</si>
  <si>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</si>
  <si>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</si>
  <si>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</si>
  <si>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</si>
  <si>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</si>
  <si>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</si>
  <si>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</si>
  <si>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</si>
  <si>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</si>
  <si>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</si>
  <si>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</si>
  <si>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</si>
  <si>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</si>
  <si>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</si>
  <si>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</si>
  <si>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</si>
  <si>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</si>
  <si>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</si>
  <si>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</si>
  <si>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</si>
  <si>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</si>
  <si>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</si>
  <si>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</si>
  <si>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</si>
  <si>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</si>
  <si>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</si>
  <si>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</si>
  <si>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</si>
  <si>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</si>
  <si>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</si>
  <si>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</si>
  <si>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</si>
  <si>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</si>
  <si>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</si>
  <si>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</si>
  <si>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</si>
  <si>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</si>
  <si>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</si>
  <si>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</si>
  <si>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</si>
  <si>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</si>
  <si>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</si>
  <si>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</si>
  <si>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</si>
  <si>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</si>
  <si>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</si>
  <si>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</si>
  <si>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</si>
  <si>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</si>
  <si>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</si>
  <si>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</si>
  <si>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</si>
  <si>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</si>
  <si>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</si>
  <si>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</si>
  <si>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</si>
  <si>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</si>
  <si>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</si>
  <si>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</si>
  <si>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</si>
  <si>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</si>
  <si>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</si>
  <si>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</si>
  <si>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</si>
  <si>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</si>
  <si>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</si>
  <si>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</si>
  <si>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</si>
  <si>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</si>
  <si>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</si>
  <si>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</si>
  <si>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</si>
  <si>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</si>
  <si>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</si>
  <si>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</si>
  <si>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</si>
  <si>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</si>
  <si>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</si>
  <si>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</si>
  <si>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</si>
  <si>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</si>
  <si>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</si>
  <si>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</si>
  <si>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</si>
  <si>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</si>
  <si>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</si>
  <si>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</si>
  <si>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</si>
  <si>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</si>
  <si>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</si>
  <si>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</si>
  <si>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</si>
  <si>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</si>
  <si>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</si>
  <si>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</si>
  <si>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</si>
  <si>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</si>
  <si>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</si>
  <si>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</si>
  <si>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</si>
  <si>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</si>
  <si>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</si>
  <si>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</si>
  <si>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</si>
  <si>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</si>
  <si>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</si>
  <si>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</si>
  <si>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</si>
  <si>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</si>
  <si>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</si>
  <si>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</si>
  <si>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</si>
  <si>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</si>
  <si>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</si>
  <si>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</si>
  <si>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</si>
  <si>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</si>
  <si>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</si>
  <si>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</si>
  <si>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</si>
  <si>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</si>
  <si>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</si>
  <si>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</si>
  <si>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</si>
  <si>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</si>
  <si>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</si>
  <si>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</si>
  <si>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</si>
  <si>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</si>
  <si>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</si>
  <si>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</si>
  <si>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</si>
  <si>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</si>
  <si>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</si>
  <si>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</si>
  <si>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</si>
  <si>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</si>
  <si>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</si>
  <si>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</si>
  <si>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</si>
  <si>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</si>
  <si>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</si>
  <si>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</si>
  <si>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</si>
  <si>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</si>
  <si>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</si>
  <si>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</si>
  <si>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</si>
  <si>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</si>
  <si>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</si>
  <si>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</si>
  <si>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</si>
  <si>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</si>
  <si>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</si>
  <si>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</si>
  <si>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</si>
  <si>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</si>
  <si>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</si>
  <si>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</si>
  <si>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</si>
  <si>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</si>
  <si>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</si>
  <si>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</si>
  <si>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</si>
  <si>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</si>
  <si>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</si>
  <si>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</si>
  <si>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</si>
  <si>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</si>
  <si>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</si>
  <si>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</si>
  <si>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</si>
  <si>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</si>
  <si>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</si>
  <si>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</si>
  <si>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</si>
  <si>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</si>
  <si>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</si>
  <si>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</si>
  <si>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</si>
  <si>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</si>
  <si>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</si>
  <si>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</si>
  <si>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</si>
  <si>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</si>
  <si>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</si>
  <si>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</si>
  <si>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</si>
  <si>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</si>
  <si>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</si>
  <si>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</si>
  <si>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</si>
  <si>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</si>
  <si>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</si>
  <si>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</si>
  <si>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</si>
  <si>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</si>
  <si>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</si>
  <si>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</si>
  <si>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</si>
  <si>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</si>
  <si>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</si>
  <si>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</si>
  <si>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</si>
  <si>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</si>
  <si>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</si>
  <si>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</si>
  <si>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</si>
  <si>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</si>
  <si>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</si>
  <si>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</si>
  <si>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</si>
  <si>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</si>
  <si>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</si>
  <si>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</si>
  <si>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</si>
  <si>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</si>
  <si>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</si>
  <si>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</si>
  <si>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</si>
  <si>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</si>
  <si>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</si>
  <si>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</si>
  <si>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</si>
  <si>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</si>
  <si>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</si>
  <si>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</si>
  <si>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</si>
  <si>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</si>
  <si>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</si>
  <si>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</si>
  <si>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</si>
  <si>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</si>
  <si>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</si>
  <si>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</si>
  <si>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</si>
  <si>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</si>
  <si>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</si>
  <si>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</si>
  <si>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</si>
  <si>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</si>
  <si>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</si>
  <si>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</si>
  <si>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</si>
  <si>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</si>
  <si>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</si>
  <si>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</si>
  <si>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</si>
  <si>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</si>
  <si>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</si>
  <si>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</si>
  <si>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</si>
  <si>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</si>
  <si>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</si>
  <si>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</si>
  <si>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</si>
  <si>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</si>
  <si>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</si>
  <si>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</si>
  <si>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</si>
  <si>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</si>
  <si>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</si>
  <si>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</si>
  <si>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</si>
  <si>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</si>
  <si>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</si>
  <si>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</si>
  <si>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</si>
  <si>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</si>
  <si>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</si>
  <si>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</si>
  <si>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</si>
  <si>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</si>
  <si>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</si>
  <si>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</si>
  <si>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</si>
  <si>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</si>
  <si>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</si>
  <si>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</si>
  <si>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</si>
  <si>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</si>
  <si>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</si>
  <si>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</si>
  <si>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</si>
  <si>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</si>
  <si>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</si>
  <si>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</si>
  <si>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</si>
  <si>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</si>
  <si>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</si>
  <si>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</si>
  <si>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</si>
  <si>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</si>
  <si>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</si>
  <si>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</si>
  <si>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</si>
  <si>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</si>
  <si>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</si>
  <si>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</si>
  <si>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</si>
  <si>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</si>
  <si>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</si>
  <si>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</si>
  <si>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</si>
  <si>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</si>
  <si>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</si>
  <si>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</si>
  <si>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</si>
  <si>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</si>
  <si>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</si>
  <si>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</si>
  <si>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</si>
  <si>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</si>
  <si>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</si>
  <si>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</si>
  <si>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</si>
  <si>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</si>
  <si>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</si>
  <si>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</si>
  <si>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</si>
  <si>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</si>
  <si>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</si>
  <si>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</si>
  <si>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</si>
  <si>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</si>
  <si>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</si>
  <si>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</si>
  <si>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</si>
  <si>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</si>
  <si>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</si>
  <si>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</si>
  <si>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</si>
  <si>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</si>
  <si>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</si>
  <si>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</si>
  <si>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</si>
  <si>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</si>
  <si>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</si>
  <si>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</si>
  <si>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</si>
  <si>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</si>
  <si>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</si>
  <si>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</si>
  <si>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</si>
  <si>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</si>
  <si>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</si>
  <si>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</si>
  <si>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</si>
  <si>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</si>
  <si>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</si>
  <si>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</si>
  <si>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</si>
  <si>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</si>
  <si>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</si>
  <si>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</si>
  <si>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</si>
  <si>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</si>
  <si>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</si>
  <si>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</si>
  <si>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</si>
  <si>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</si>
  <si>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</si>
  <si>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</si>
  <si>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</si>
  <si>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</si>
  <si>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</si>
  <si>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</si>
  <si>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</si>
  <si>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</si>
  <si>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</si>
  <si>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</si>
  <si>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</si>
  <si>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</si>
  <si>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</si>
  <si>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</si>
  <si>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</si>
  <si>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</si>
  <si>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</si>
  <si>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</si>
  <si>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</si>
  <si>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</si>
  <si>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</si>
  <si>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</si>
  <si>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</si>
  <si>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</si>
  <si>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</si>
  <si>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</si>
  <si>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</si>
  <si>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</si>
  <si>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</si>
  <si>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</si>
  <si>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</si>
  <si>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</si>
  <si>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</si>
  <si>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</si>
  <si>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</si>
  <si>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</si>
  <si>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</si>
  <si>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</si>
  <si>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</si>
  <si>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</si>
  <si>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</si>
  <si>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</si>
  <si>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</si>
  <si>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</si>
  <si>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</si>
  <si>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</si>
  <si>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</si>
  <si>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</si>
  <si>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</si>
  <si>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</si>
  <si>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</si>
  <si>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</si>
  <si>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</si>
  <si>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</si>
  <si>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</si>
  <si>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</si>
  <si>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</si>
  <si>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</si>
  <si>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</si>
  <si>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</si>
  <si>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</si>
  <si>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</si>
  <si>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</si>
  <si>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</si>
  <si>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</si>
  <si>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</si>
  <si>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</si>
  <si>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</si>
  <si>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</si>
  <si>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</si>
  <si>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</si>
  <si>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</si>
  <si>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</si>
  <si>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</si>
  <si>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</si>
  <si>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</si>
  <si>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</si>
  <si>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</si>
  <si>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</si>
  <si>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</si>
  <si>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</si>
  <si>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</si>
  <si>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</si>
  <si>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</si>
  <si>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</si>
  <si>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</si>
  <si>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</si>
  <si>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</si>
  <si>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</si>
  <si>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</si>
  <si>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</si>
  <si>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</si>
  <si>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</si>
  <si>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</si>
  <si>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</si>
  <si>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</si>
  <si>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</si>
  <si>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</si>
  <si>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</si>
  <si>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</si>
  <si>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</si>
  <si>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</si>
  <si>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</si>
  <si>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</si>
  <si>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</si>
  <si>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</si>
  <si>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</si>
  <si>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</si>
  <si>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</si>
  <si>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</si>
  <si>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</si>
  <si>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</si>
  <si>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</si>
  <si>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</si>
  <si>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</si>
  <si>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</si>
  <si>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</si>
  <si>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</si>
  <si>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</si>
  <si>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</si>
  <si>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</si>
  <si>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</si>
  <si>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</si>
  <si>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</si>
  <si>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</si>
  <si>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</si>
  <si>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</si>
  <si>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</si>
  <si>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</si>
  <si>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</si>
  <si>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</si>
  <si>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</si>
  <si>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</si>
  <si>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</si>
  <si>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</si>
  <si>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</si>
  <si>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</si>
  <si>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</si>
  <si>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</si>
  <si>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</si>
  <si>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</si>
  <si>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</si>
  <si>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</si>
  <si>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</si>
  <si>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</si>
  <si>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</si>
  <si>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</si>
  <si>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</si>
  <si>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</si>
  <si>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</si>
  <si>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</si>
  <si>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</si>
  <si>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</si>
  <si>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</si>
  <si>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</si>
  <si>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</si>
  <si>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</si>
  <si>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</si>
  <si>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</si>
  <si>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</si>
  <si>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</si>
  <si>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</si>
  <si>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</si>
  <si>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</si>
  <si>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</si>
  <si>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</si>
  <si>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</si>
  <si>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</si>
  <si>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</si>
  <si>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</si>
  <si>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</si>
  <si>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</si>
  <si>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</si>
  <si>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</si>
  <si>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</si>
  <si>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</si>
  <si>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</si>
  <si>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</si>
  <si>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</si>
  <si>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</si>
  <si>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</si>
  <si>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</si>
  <si>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</si>
  <si>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</si>
  <si>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</si>
  <si>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</si>
  <si>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</si>
  <si>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</si>
  <si>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</si>
  <si>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</si>
  <si>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</si>
  <si>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</si>
  <si>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</si>
  <si>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</si>
  <si>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</si>
  <si>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</si>
  <si>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</si>
  <si>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</si>
  <si>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</si>
  <si>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</si>
  <si>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</si>
  <si>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</si>
  <si>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</si>
  <si>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</si>
  <si>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</si>
  <si>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</si>
  <si>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</si>
  <si>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</si>
  <si>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</si>
  <si>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</si>
  <si>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</si>
  <si>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</si>
  <si>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</si>
  <si>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</si>
  <si>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</si>
  <si>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</si>
  <si>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</si>
  <si>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</si>
  <si>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</si>
  <si>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</si>
  <si>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</si>
  <si>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</si>
  <si>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</si>
  <si>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</si>
  <si>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</si>
  <si>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</si>
  <si>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</si>
  <si>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</si>
  <si>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</si>
  <si>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</si>
  <si>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</si>
  <si>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</si>
  <si>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</si>
  <si>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</si>
  <si>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</si>
  <si>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</si>
  <si>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</si>
  <si>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</si>
  <si>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</si>
  <si>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</si>
  <si>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</si>
  <si>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</si>
  <si>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</si>
  <si>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</si>
  <si>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</si>
  <si>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</si>
  <si>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</si>
  <si>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</si>
  <si>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</si>
  <si>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</si>
  <si>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</si>
  <si>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</si>
  <si>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</si>
  <si>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</si>
  <si>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</si>
  <si>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</si>
  <si>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</si>
  <si>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</si>
  <si>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</si>
  <si>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</si>
  <si>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</si>
  <si>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</si>
  <si>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</si>
  <si>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</si>
  <si>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</si>
  <si>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</si>
  <si>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</si>
  <si>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</si>
  <si>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</si>
  <si>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</si>
  <si>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</si>
  <si>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</si>
  <si>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</si>
  <si>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</si>
  <si>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</si>
  <si>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</si>
  <si>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</si>
  <si>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</si>
  <si>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</si>
  <si>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</si>
  <si>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</si>
  <si>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</si>
  <si>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</si>
  <si>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</si>
  <si>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</si>
  <si>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</si>
  <si>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</si>
  <si>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</si>
  <si>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</si>
  <si>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</si>
  <si>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</si>
  <si>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</si>
  <si>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</si>
  <si>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</si>
  <si>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</si>
  <si>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</si>
  <si>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</si>
  <si>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</si>
  <si>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</si>
  <si>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</si>
  <si>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</si>
  <si>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</si>
  <si>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</si>
  <si>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</si>
  <si>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</si>
  <si>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</si>
  <si>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</si>
  <si>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</si>
  <si>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</si>
  <si>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</si>
  <si>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</si>
  <si>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</si>
  <si>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</si>
  <si>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</si>
  <si>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</si>
  <si>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</si>
  <si>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</si>
  <si>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</si>
  <si>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</si>
  <si>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</si>
  <si>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</si>
  <si>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</si>
  <si>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</si>
  <si>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</si>
  <si>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</si>
  <si>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</si>
  <si>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</si>
  <si>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</si>
  <si>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</si>
  <si>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</si>
  <si>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</si>
  <si>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</si>
  <si>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</si>
  <si>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</si>
  <si>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</si>
  <si>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</si>
  <si>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</si>
  <si>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</si>
  <si>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</si>
  <si>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</si>
  <si>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</si>
  <si>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</si>
  <si>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</si>
  <si>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</si>
  <si>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</si>
  <si>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</si>
  <si>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</si>
  <si>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</si>
  <si>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</si>
  <si>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</si>
  <si>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</si>
  <si>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</si>
  <si>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</si>
  <si>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</si>
  <si>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</si>
  <si>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</si>
  <si>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</si>
  <si>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</si>
  <si>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</si>
  <si>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</si>
  <si>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</si>
  <si>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</si>
  <si>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</si>
  <si>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</si>
  <si>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</si>
  <si>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</si>
  <si>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</si>
  <si>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</si>
  <si>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</si>
  <si>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</si>
  <si>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</si>
  <si>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</si>
  <si>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</si>
  <si>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</si>
  <si>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</si>
  <si>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</si>
  <si>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</si>
  <si>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</si>
  <si>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</si>
  <si>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</si>
  <si>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</si>
  <si>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</si>
  <si>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</si>
  <si>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</si>
  <si>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</si>
  <si>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</si>
  <si>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</si>
  <si>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</si>
  <si>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</si>
  <si>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</si>
  <si>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</si>
  <si>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</si>
  <si>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</si>
  <si>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</si>
  <si>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</si>
  <si>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</si>
  <si>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</si>
  <si>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</si>
  <si>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</si>
  <si>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</si>
  <si>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</si>
  <si>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</si>
  <si>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</si>
  <si>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</si>
  <si>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</si>
  <si>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</si>
  <si>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</si>
  <si>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</si>
  <si>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</si>
  <si>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</si>
  <si>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</si>
  <si>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</si>
  <si>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</si>
  <si>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</si>
  <si>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</si>
  <si>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</si>
  <si>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</si>
  <si>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</si>
  <si>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</si>
  <si>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</si>
  <si>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</si>
  <si>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</si>
  <si>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</si>
  <si>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</si>
  <si>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</si>
  <si>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</si>
  <si>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</si>
  <si>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</si>
  <si>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</si>
  <si>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</si>
  <si>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</si>
  <si>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</si>
  <si>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</si>
  <si>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</si>
  <si>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</si>
  <si>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</si>
  <si>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</si>
  <si>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</si>
  <si>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</si>
  <si>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</si>
  <si>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</si>
  <si>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</si>
  <si>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</si>
  <si>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</si>
  <si>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</si>
  <si>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</si>
  <si>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</si>
  <si>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</si>
  <si>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</si>
  <si>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</si>
  <si>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</si>
  <si>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</si>
  <si>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</si>
  <si>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</si>
  <si>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</si>
  <si>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</si>
  <si>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</si>
  <si>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</si>
  <si>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</si>
  <si>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</si>
  <si>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</si>
  <si>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</si>
  <si>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</si>
  <si>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</si>
  <si>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</si>
  <si>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</si>
  <si>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</si>
  <si>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</si>
  <si>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</si>
  <si>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</si>
  <si>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</si>
  <si>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</si>
  <si>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</si>
  <si>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</si>
  <si>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</si>
  <si>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</si>
  <si>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</si>
  <si>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</si>
  <si>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</si>
  <si>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</si>
  <si>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</si>
  <si>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</si>
  <si>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</si>
  <si>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</si>
  <si>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</si>
  <si>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</si>
  <si>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</si>
  <si>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</si>
  <si>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</si>
  <si>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</si>
  <si>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</si>
  <si>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</si>
  <si>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</si>
  <si>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</si>
  <si>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</si>
  <si>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</si>
  <si>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</si>
  <si>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</si>
  <si>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</si>
  <si>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</si>
  <si>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</si>
  <si>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</si>
  <si>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</si>
  <si>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</si>
  <si>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</si>
  <si>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</si>
  <si>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</si>
  <si>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</si>
  <si>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</si>
  <si>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</si>
  <si>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</si>
  <si>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</si>
  <si>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</si>
  <si>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</si>
  <si>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</si>
  <si>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</si>
  <si>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</si>
  <si>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</si>
  <si>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</si>
  <si>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</si>
  <si>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</si>
  <si>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</si>
  <si>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</si>
  <si>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</si>
  <si>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</si>
  <si>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</si>
  <si>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</si>
  <si>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</si>
  <si>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</si>
  <si>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</si>
  <si>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</si>
  <si>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</si>
  <si>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</si>
  <si>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</si>
  <si>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</si>
  <si>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</si>
  <si>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</si>
  <si>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</si>
  <si>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</si>
  <si>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</si>
  <si>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</si>
  <si>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</si>
  <si>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</si>
  <si>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</si>
  <si>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</si>
  <si>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</si>
  <si>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</si>
  <si>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</si>
  <si>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</si>
  <si>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</si>
  <si>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</si>
  <si>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</si>
  <si>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</si>
  <si>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</si>
  <si>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</si>
  <si>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</si>
  <si>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</si>
  <si>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</si>
  <si>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</si>
  <si>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</si>
  <si>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</si>
  <si>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</si>
  <si>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</si>
  <si>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</si>
  <si>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</si>
  <si>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</si>
  <si>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</si>
  <si>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</si>
  <si>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</si>
  <si>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</si>
  <si>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</si>
  <si>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</si>
  <si>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</si>
  <si>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</si>
  <si>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</si>
  <si>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</si>
  <si>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</si>
  <si>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</si>
  <si>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</si>
  <si>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</si>
  <si>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</si>
  <si>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</si>
  <si>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</si>
  <si>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</si>
  <si>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</si>
  <si>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</si>
  <si>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</si>
  <si>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</si>
  <si>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</si>
  <si>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</si>
  <si>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</si>
  <si>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</si>
  <si>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</si>
  <si>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</si>
  <si>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</si>
  <si>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</si>
  <si>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</si>
  <si>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</si>
  <si>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</si>
  <si>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</si>
  <si>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</si>
  <si>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</si>
  <si>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</si>
  <si>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</si>
  <si>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</si>
  <si>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</si>
  <si>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</si>
  <si>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</si>
  <si>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</si>
  <si>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</si>
  <si>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</si>
  <si>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</si>
  <si>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</si>
  <si>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</si>
  <si>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</si>
  <si>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</si>
  <si>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</si>
  <si>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</si>
  <si>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</si>
  <si>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</si>
  <si>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</si>
  <si>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</si>
  <si>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</si>
  <si>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</si>
  <si>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</si>
  <si>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</si>
  <si>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</si>
  <si>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</si>
  <si>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</si>
  <si>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</si>
  <si>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</si>
  <si>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</si>
  <si>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</si>
  <si>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</si>
  <si>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</si>
  <si>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</si>
  <si>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</si>
  <si>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</si>
  <si>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</si>
  <si>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</si>
  <si>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</si>
  <si>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</si>
  <si>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</si>
  <si>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</si>
  <si>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</si>
  <si>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</si>
  <si>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</si>
  <si>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</si>
  <si>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</si>
  <si>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</si>
  <si>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</si>
  <si>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</si>
  <si>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</si>
  <si>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</si>
  <si>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</si>
  <si>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</si>
  <si>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</si>
  <si>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</si>
  <si>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</si>
  <si>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</si>
  <si>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</si>
  <si>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</si>
  <si>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</si>
  <si>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</si>
  <si>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</si>
  <si>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</si>
  <si>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</si>
  <si>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</si>
  <si>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</si>
  <si>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</si>
  <si>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</si>
  <si>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</si>
  <si>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</si>
  <si>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</si>
  <si>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</si>
  <si>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</si>
  <si>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</si>
  <si>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</si>
  <si>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</si>
  <si>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</si>
  <si>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</si>
  <si>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</si>
  <si>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</si>
  <si>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</si>
  <si>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</si>
  <si>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</si>
  <si>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</si>
  <si>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</si>
  <si>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</si>
  <si>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</si>
  <si>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</si>
  <si>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</si>
  <si>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</si>
  <si>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</si>
  <si>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</si>
  <si>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</si>
  <si>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</si>
  <si>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</si>
  <si>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</si>
  <si>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</si>
  <si>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</si>
  <si>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</si>
  <si>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</si>
  <si>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</si>
  <si>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</si>
  <si>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</si>
  <si>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</si>
  <si>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</si>
  <si>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</si>
  <si>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</si>
  <si>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</si>
  <si>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</si>
  <si>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</si>
  <si>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</si>
  <si>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</si>
  <si>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</si>
  <si>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</si>
  <si>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</si>
  <si>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</si>
  <si>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</si>
  <si>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</si>
  <si>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</si>
  <si>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</si>
  <si>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</si>
  <si>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</si>
  <si>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</si>
  <si>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</si>
  <si>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</si>
  <si>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</si>
  <si>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</si>
  <si>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</si>
  <si>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</si>
  <si>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</si>
  <si>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</si>
  <si>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</si>
  <si>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</si>
  <si>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</si>
  <si>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</si>
  <si>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</si>
  <si>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</si>
  <si>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</si>
  <si>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</si>
  <si>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</si>
  <si>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</si>
  <si>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</si>
  <si>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</si>
  <si>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</si>
  <si>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</si>
  <si>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</si>
  <si>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</si>
  <si>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</si>
  <si>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</si>
  <si>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</si>
  <si>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</si>
  <si>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</si>
  <si>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</si>
  <si>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</si>
  <si>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</si>
  <si>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</si>
  <si>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</si>
  <si>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</si>
  <si>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</si>
  <si>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</si>
  <si>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</si>
  <si>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</si>
  <si>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</si>
  <si>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</si>
  <si>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</si>
  <si>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</si>
  <si>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</si>
  <si>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</si>
  <si>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</si>
  <si>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</si>
  <si>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</si>
  <si>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</si>
  <si>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</si>
  <si>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</si>
  <si>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</si>
  <si>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</si>
  <si>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</si>
  <si>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</si>
  <si>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</si>
  <si>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</si>
  <si>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</si>
  <si>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</si>
  <si>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</si>
  <si>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</si>
  <si>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</si>
  <si>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</si>
  <si>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</si>
  <si>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</si>
  <si>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</si>
  <si>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</si>
  <si>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</si>
  <si>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</si>
  <si>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</si>
  <si>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</si>
  <si>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</si>
  <si>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</si>
  <si>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</si>
  <si>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</si>
  <si>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</si>
  <si>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</si>
  <si>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</si>
  <si>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</si>
  <si>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</si>
  <si>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</si>
  <si>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</si>
  <si>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</si>
  <si>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</si>
  <si>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</si>
  <si>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</si>
  <si>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</si>
  <si>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</si>
  <si>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</si>
  <si>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</si>
  <si>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</si>
  <si>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</si>
  <si>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</si>
  <si>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</si>
  <si>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</si>
  <si>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</si>
  <si>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</si>
  <si>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</si>
  <si>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</si>
  <si>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</si>
  <si>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</si>
  <si>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</si>
  <si>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</si>
  <si>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</si>
  <si>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</si>
  <si>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</si>
  <si>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</si>
  <si>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</si>
  <si>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</si>
  <si>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</si>
  <si>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</si>
  <si>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</si>
  <si>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</si>
  <si>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</si>
  <si>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</si>
  <si>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</si>
  <si>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</si>
  <si>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</si>
  <si>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</si>
  <si>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</si>
  <si>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</si>
  <si>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</si>
  <si>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</si>
  <si>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</si>
  <si>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</si>
  <si>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</si>
  <si>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</si>
  <si>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</si>
  <si>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</si>
  <si>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</si>
  <si>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</si>
  <si>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</si>
  <si>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</si>
  <si>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</si>
  <si>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</si>
  <si>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</si>
  <si>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</si>
  <si>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</si>
  <si>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</si>
  <si>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</si>
  <si>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</si>
  <si>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</si>
  <si>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</si>
  <si>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</si>
  <si>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</si>
  <si>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</si>
  <si>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</si>
  <si>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</si>
  <si>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</si>
  <si>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</si>
  <si>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</si>
  <si>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</si>
  <si>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</si>
  <si>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</si>
  <si>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</si>
  <si>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</si>
  <si>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</si>
  <si>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</si>
  <si>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</si>
  <si>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</si>
  <si>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</si>
  <si>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</si>
  <si>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</si>
  <si>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</si>
  <si>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</si>
  <si>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</si>
  <si>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</si>
  <si>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</si>
  <si>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</si>
  <si>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</si>
  <si>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</si>
  <si>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</si>
  <si>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</si>
  <si>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</si>
  <si>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</si>
  <si>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</si>
  <si>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</si>
  <si>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</si>
  <si>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</si>
  <si>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</si>
  <si>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</si>
  <si>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</si>
  <si>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</si>
  <si>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</si>
  <si>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</si>
  <si>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</si>
  <si>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</si>
  <si>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</si>
  <si>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</si>
  <si>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</si>
  <si>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</si>
  <si>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</si>
  <si>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</si>
  <si>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</si>
  <si>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</si>
  <si>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</si>
  <si>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</si>
  <si>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</si>
  <si>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</si>
  <si>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</si>
  <si>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</si>
  <si>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</si>
  <si>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</si>
  <si>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</si>
  <si>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</si>
  <si>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</si>
  <si>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</si>
  <si>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</si>
  <si>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</si>
  <si>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</si>
  <si>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</si>
  <si>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</si>
  <si>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</si>
  <si>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</si>
  <si>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</si>
  <si>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</si>
  <si>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</si>
  <si>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</si>
  <si>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</si>
  <si>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</si>
  <si>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</si>
  <si>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</si>
  <si>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</si>
  <si>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</si>
  <si>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</si>
  <si>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</si>
  <si>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</si>
  <si>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</si>
  <si>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</si>
  <si>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</si>
  <si>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</si>
  <si>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</si>
  <si>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</si>
  <si>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</si>
  <si>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</si>
  <si>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</si>
  <si>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</si>
  <si>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</si>
  <si>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</si>
  <si>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</si>
  <si>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</si>
  <si>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</si>
  <si>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</si>
  <si>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</si>
  <si>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</si>
  <si>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</si>
  <si>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</si>
  <si>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</si>
  <si>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</si>
  <si>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</si>
  <si>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</si>
  <si>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</si>
  <si>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</si>
  <si>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</si>
  <si>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</si>
  <si>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</si>
  <si>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</si>
  <si>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</si>
  <si>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</si>
  <si>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</si>
  <si>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</si>
  <si>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</si>
  <si>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</si>
  <si>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</si>
  <si>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</si>
  <si>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</si>
  <si>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</si>
  <si>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</si>
  <si>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</si>
  <si>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</si>
  <si>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</si>
  <si>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</si>
  <si>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</si>
  <si>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</si>
  <si>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</si>
  <si>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</si>
  <si>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</si>
  <si>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</si>
  <si>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</si>
  <si>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</si>
  <si>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</si>
  <si>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</si>
  <si>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</si>
  <si>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</si>
  <si>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</si>
  <si>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</si>
  <si>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</si>
  <si>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</si>
  <si>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</si>
  <si>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</si>
  <si>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</si>
  <si>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</si>
  <si>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</si>
  <si>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</si>
  <si>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</si>
  <si>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</si>
  <si>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</si>
  <si>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</si>
  <si>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</si>
  <si>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</si>
  <si>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</si>
  <si>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</si>
  <si>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</si>
  <si>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</si>
  <si>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</si>
  <si>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</si>
  <si>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</si>
  <si>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</si>
  <si>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</si>
  <si>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</si>
  <si>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</si>
  <si>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</si>
  <si>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</si>
  <si>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</si>
  <si>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</si>
  <si>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</si>
  <si>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</si>
  <si>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</si>
  <si>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</si>
  <si>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</si>
  <si>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</si>
  <si>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</si>
  <si>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</si>
  <si>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</si>
  <si>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</si>
  <si>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</si>
  <si>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</si>
  <si>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</si>
  <si>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</si>
  <si>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</si>
  <si>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</si>
  <si>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</si>
  <si>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</si>
  <si>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</si>
  <si>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</si>
  <si>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</si>
  <si>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</si>
  <si>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</si>
  <si>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</si>
  <si>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</si>
  <si>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</si>
  <si>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</si>
  <si>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</si>
  <si>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</si>
  <si>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</si>
  <si>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</si>
  <si>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</si>
  <si>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</si>
  <si>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</si>
  <si>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</si>
  <si>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</si>
  <si>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</si>
  <si>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</si>
  <si>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</si>
  <si>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</si>
  <si>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</si>
  <si>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</si>
  <si>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</si>
  <si>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</si>
  <si>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</si>
  <si>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</si>
  <si>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</si>
  <si>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</si>
  <si>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</si>
  <si>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</si>
  <si>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</si>
  <si>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</si>
  <si>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</si>
  <si>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</si>
  <si>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</si>
  <si>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</si>
  <si>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</si>
  <si>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</si>
  <si>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</si>
  <si>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</si>
  <si>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</si>
  <si>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</si>
  <si>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</si>
  <si>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</si>
  <si>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</si>
  <si>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</si>
  <si>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</si>
  <si>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</si>
  <si>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</si>
  <si>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</si>
  <si>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</si>
  <si>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</si>
  <si>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</si>
  <si>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</si>
  <si>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</si>
  <si>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</si>
  <si>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</si>
  <si>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</si>
  <si>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</si>
  <si>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</si>
  <si>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</si>
  <si>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</si>
  <si>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</si>
  <si>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</si>
  <si>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</si>
  <si>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</si>
  <si>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</si>
  <si>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</si>
  <si>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</si>
  <si>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</si>
  <si>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</si>
  <si>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</si>
  <si>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</si>
  <si>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</si>
  <si>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</si>
  <si>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</si>
  <si>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</si>
  <si>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</si>
  <si>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</si>
  <si>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</si>
  <si>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</si>
  <si>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</si>
  <si>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</si>
  <si>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</si>
  <si>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</si>
  <si>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</si>
  <si>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</si>
  <si>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</si>
  <si>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</si>
  <si>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</si>
  <si>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</si>
  <si>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</si>
  <si>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</si>
  <si>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</si>
  <si>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</si>
  <si>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</si>
  <si>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</si>
  <si>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</si>
  <si>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</si>
  <si>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</si>
  <si>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</si>
  <si>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</si>
  <si>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</si>
  <si>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</si>
  <si>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</si>
  <si>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</si>
  <si>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</si>
  <si>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</si>
  <si>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</si>
  <si>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</si>
  <si>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</si>
  <si>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</si>
  <si>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</si>
  <si>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</si>
  <si>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</si>
  <si>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</si>
  <si>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</si>
  <si>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</si>
  <si>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</si>
  <si>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</si>
  <si>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</si>
  <si>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</si>
  <si>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</si>
  <si>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</si>
  <si>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</si>
  <si>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</si>
  <si>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</si>
  <si>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</si>
  <si>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</si>
  <si>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</si>
  <si>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</si>
  <si>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</si>
  <si>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</si>
  <si>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</si>
  <si>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</si>
  <si>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</si>
  <si>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</si>
  <si>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</si>
  <si>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</si>
  <si>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</si>
  <si>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</si>
  <si>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</si>
  <si>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</si>
  <si>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</si>
  <si>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</si>
  <si>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</si>
  <si>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</si>
  <si>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</si>
  <si>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</si>
  <si>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</si>
  <si>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</si>
  <si>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</si>
  <si>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</si>
  <si>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</si>
  <si>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</si>
  <si>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</si>
  <si>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</si>
  <si>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</si>
  <si>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</si>
  <si>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</si>
  <si>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</si>
  <si>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</si>
  <si>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</si>
  <si>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</si>
  <si>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</si>
  <si>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</si>
  <si>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</si>
  <si>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</si>
  <si>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</si>
  <si>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</si>
  <si>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</si>
  <si>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</si>
  <si>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</si>
  <si>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</si>
  <si>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</si>
  <si>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</si>
  <si>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</si>
  <si>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</si>
  <si>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</si>
  <si>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</si>
  <si>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</si>
  <si>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</si>
  <si>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</si>
  <si>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</si>
  <si>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</si>
  <si>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</si>
  <si>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</si>
  <si>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</si>
  <si>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</si>
  <si>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</si>
  <si>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</si>
  <si>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</si>
  <si>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</si>
  <si>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</si>
  <si>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</si>
  <si>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</si>
  <si>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</si>
  <si>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</si>
  <si>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</si>
  <si>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</si>
  <si>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</si>
  <si>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</si>
  <si>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</si>
  <si>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</si>
  <si>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</si>
  <si>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</si>
  <si>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</si>
  <si>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</si>
  <si>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</si>
  <si>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</si>
  <si>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</si>
  <si>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</si>
  <si>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</si>
  <si>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</si>
  <si>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</si>
  <si>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</si>
  <si>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</si>
  <si>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</si>
  <si>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</si>
  <si>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</si>
  <si>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</si>
  <si>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</si>
  <si>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</si>
  <si>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</si>
  <si>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</si>
  <si>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</si>
  <si>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</si>
  <si>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</si>
  <si>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</si>
  <si>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</si>
  <si>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</si>
  <si>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</si>
  <si>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</si>
  <si>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</si>
  <si>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</si>
  <si>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</si>
  <si>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</si>
  <si>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</si>
  <si>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</si>
  <si>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</si>
  <si>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</si>
  <si>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</si>
  <si>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</si>
  <si>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</si>
  <si>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</si>
  <si>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</si>
  <si>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</si>
  <si>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</si>
  <si>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</si>
  <si>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</si>
  <si>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</si>
  <si>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</si>
  <si>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</si>
  <si>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</si>
  <si>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</si>
  <si>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</si>
  <si>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</si>
  <si>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</si>
  <si>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</si>
  <si>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</si>
  <si>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</si>
  <si>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</si>
  <si>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</si>
  <si>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</si>
  <si>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</si>
  <si>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</si>
  <si>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</si>
  <si>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</si>
  <si>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</si>
  <si>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</si>
  <si>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</si>
  <si>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</si>
  <si>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</si>
  <si>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</si>
  <si>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</si>
  <si>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</si>
  <si>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</si>
  <si>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</si>
  <si>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</si>
  <si>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</si>
  <si>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</si>
  <si>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</si>
  <si>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</si>
  <si>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</si>
  <si>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</si>
  <si>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</si>
  <si>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</si>
  <si>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</si>
  <si>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</si>
  <si>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</si>
  <si>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</si>
  <si>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</si>
  <si>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</si>
  <si>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</si>
  <si>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</si>
  <si>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</si>
  <si>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</si>
  <si>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</si>
  <si>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</si>
  <si>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</si>
  <si>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</si>
  <si>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</si>
  <si>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</si>
  <si>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</si>
  <si>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</si>
  <si>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</si>
  <si>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</si>
  <si>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</si>
  <si>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</si>
  <si>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</si>
  <si>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</si>
  <si>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</si>
  <si>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</si>
  <si>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</si>
  <si>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</si>
  <si>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</si>
  <si>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</si>
  <si>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</si>
  <si>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</si>
  <si>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</si>
  <si>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</si>
  <si>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</si>
  <si>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</si>
  <si>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</si>
  <si>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</si>
  <si>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</si>
  <si>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</si>
  <si>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</si>
  <si>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</si>
  <si>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</si>
  <si>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</si>
  <si>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</si>
  <si>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</si>
  <si>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</si>
  <si>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</si>
  <si>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</si>
  <si>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</si>
  <si>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</si>
  <si>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</si>
  <si>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</si>
  <si>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</si>
  <si>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</si>
  <si>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</si>
  <si>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</si>
  <si>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</si>
  <si>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</si>
  <si>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</si>
  <si>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</si>
  <si>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</si>
  <si>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</si>
  <si>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</si>
  <si>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</si>
  <si>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</si>
  <si>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</si>
  <si>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</si>
  <si>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</si>
  <si>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</si>
  <si>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</si>
  <si>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</si>
  <si>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</si>
  <si>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</si>
  <si>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</si>
  <si>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</si>
  <si>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</si>
  <si>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</si>
  <si>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</si>
  <si>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</si>
  <si>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</si>
  <si>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</si>
  <si>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</si>
  <si>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</si>
  <si>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</si>
  <si>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</si>
  <si>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</si>
  <si>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</si>
  <si>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</si>
  <si>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</si>
  <si>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</si>
  <si>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</si>
  <si>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</si>
  <si>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</si>
  <si>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</si>
  <si>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</si>
  <si>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</si>
  <si>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</si>
  <si>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</si>
  <si>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</si>
  <si>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</si>
  <si>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</si>
  <si>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</si>
  <si>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</si>
  <si>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</si>
  <si>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</si>
  <si>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</si>
  <si>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</si>
  <si>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</si>
  <si>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</si>
  <si>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</si>
  <si>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</si>
  <si>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</si>
  <si>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</si>
  <si>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</si>
  <si>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</si>
  <si>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</si>
  <si>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</si>
  <si>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</si>
  <si>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</si>
  <si>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</si>
  <si>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</si>
  <si>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</si>
  <si>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</si>
  <si>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</si>
  <si>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</si>
  <si>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</si>
  <si>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</si>
  <si>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</si>
  <si>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</si>
  <si>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</si>
  <si>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</si>
  <si>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</si>
  <si>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</si>
  <si>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</si>
  <si>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</si>
  <si>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</si>
  <si>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</si>
  <si>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</si>
  <si>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</si>
  <si>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</si>
  <si>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</si>
  <si>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</si>
  <si>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</si>
  <si>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</si>
  <si>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</si>
  <si>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</si>
  <si>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</si>
  <si>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</si>
  <si>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</si>
  <si>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</si>
  <si>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</si>
  <si>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</si>
  <si>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</si>
  <si>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</si>
  <si>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</si>
  <si>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</si>
  <si>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</si>
  <si>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</si>
  <si>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</si>
  <si>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</si>
  <si>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</si>
  <si>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</si>
  <si>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</si>
  <si>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</si>
  <si>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</si>
  <si>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</si>
  <si>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</si>
  <si>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</si>
  <si>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</si>
  <si>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</si>
  <si>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</si>
  <si>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</si>
  <si>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</si>
  <si>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</si>
  <si>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</si>
  <si>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</si>
  <si>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</si>
  <si>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</si>
  <si>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</si>
  <si>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</si>
  <si>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</si>
  <si>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</si>
  <si>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</si>
  <si>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</si>
  <si>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</si>
  <si>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</si>
  <si>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</si>
  <si>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</si>
  <si>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</si>
  <si>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</si>
  <si>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</si>
  <si>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</si>
  <si>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</si>
  <si>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</si>
  <si>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</si>
  <si>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</si>
  <si>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</si>
  <si>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</si>
  <si>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</si>
  <si>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</si>
  <si>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</si>
  <si>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</si>
  <si>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</si>
  <si>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</si>
  <si>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</si>
  <si>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</si>
  <si>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</si>
  <si>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</si>
  <si>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</si>
  <si>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</si>
  <si>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</si>
  <si>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</si>
  <si>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</si>
  <si>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</si>
  <si>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</si>
  <si>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</si>
  <si>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</si>
  <si>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</si>
  <si>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</si>
  <si>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</si>
  <si>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</si>
  <si>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</si>
  <si>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</si>
  <si>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</si>
  <si>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</si>
  <si>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</si>
  <si>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</si>
  <si>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</si>
  <si>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</si>
  <si>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</si>
  <si>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</si>
  <si>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</si>
  <si>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</si>
  <si>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</si>
  <si>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</si>
  <si>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</si>
  <si>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</si>
  <si>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</si>
  <si>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</si>
  <si>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</si>
  <si>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</si>
  <si>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</si>
  <si>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</si>
  <si>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</si>
  <si>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</si>
  <si>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</si>
  <si>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</si>
  <si>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</si>
  <si>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</si>
  <si>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</si>
  <si>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</si>
  <si>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</si>
  <si>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</si>
  <si>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</si>
  <si>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</si>
  <si>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</si>
  <si>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</si>
  <si>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</si>
  <si>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</si>
  <si>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</si>
  <si>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</si>
  <si>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</si>
  <si>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</si>
  <si>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</si>
  <si>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</si>
  <si>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</si>
  <si>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</si>
  <si>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</si>
  <si>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</si>
  <si>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</si>
  <si>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</si>
  <si>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</si>
  <si>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</si>
  <si>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</si>
  <si>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</si>
  <si>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</si>
  <si>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</si>
  <si>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</si>
  <si>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</si>
  <si>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</si>
  <si>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</si>
  <si>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</si>
  <si>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</si>
  <si>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</si>
  <si>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</si>
  <si>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</si>
  <si>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</si>
  <si>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</si>
  <si>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</si>
  <si>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</si>
  <si>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</si>
  <si>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</si>
  <si>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</si>
  <si>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</si>
  <si>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</si>
  <si>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</si>
  <si>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</si>
  <si>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</si>
  <si>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</si>
  <si>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</si>
  <si>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</si>
  <si>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</si>
  <si>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</si>
  <si>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</si>
  <si>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</si>
  <si>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</si>
  <si>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</si>
  <si>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</si>
  <si>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</si>
  <si>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</si>
  <si>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</si>
  <si>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</si>
  <si>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</si>
  <si>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</si>
  <si>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</si>
  <si>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</si>
  <si>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</si>
  <si>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</si>
  <si>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</si>
  <si>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</si>
  <si>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</si>
  <si>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</si>
  <si>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</si>
  <si>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</si>
  <si>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</si>
  <si>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</si>
  <si>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</si>
  <si>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</si>
  <si>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</si>
  <si>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</si>
  <si>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</si>
  <si>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</si>
  <si>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</si>
  <si>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</si>
  <si>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</si>
  <si>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</si>
  <si>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</si>
  <si>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</si>
  <si>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</si>
  <si>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</si>
  <si>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</si>
  <si>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</si>
  <si>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</si>
  <si>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</si>
  <si>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</si>
  <si>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</si>
  <si>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</si>
  <si>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</si>
  <si>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</si>
  <si>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</si>
  <si>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</si>
  <si>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</si>
  <si>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</si>
  <si>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</si>
  <si>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</si>
  <si>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</si>
  <si>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</si>
  <si>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</si>
  <si>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</si>
  <si>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</si>
  <si>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</si>
  <si>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</si>
  <si>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</si>
  <si>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</si>
  <si>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</si>
  <si>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</si>
  <si>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</si>
  <si>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</si>
  <si>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</si>
  <si>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</si>
  <si>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</si>
  <si>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</si>
  <si>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</si>
  <si>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</si>
  <si>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</si>
  <si>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</si>
  <si>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</si>
  <si>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</si>
  <si>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</si>
  <si>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</si>
  <si>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</si>
  <si>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</si>
  <si>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</si>
  <si>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</si>
  <si>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</si>
  <si>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</si>
  <si>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</si>
  <si>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</si>
  <si>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</si>
  <si>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</si>
  <si>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</si>
  <si>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</si>
  <si>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</si>
  <si>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</si>
  <si>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</si>
  <si>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</si>
  <si>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</si>
  <si>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</si>
  <si>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</si>
  <si>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</si>
  <si>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</si>
  <si>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</si>
  <si>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</si>
  <si>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</si>
  <si>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</si>
  <si>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</si>
  <si>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</si>
  <si>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</si>
  <si>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</si>
  <si>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</si>
  <si>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</si>
  <si>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</si>
  <si>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</si>
  <si>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</si>
  <si>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</si>
  <si>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</si>
  <si>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</si>
  <si>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</si>
  <si>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</si>
  <si>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</si>
  <si>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</si>
  <si>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</si>
  <si>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</si>
  <si>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</si>
  <si>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</si>
  <si>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</si>
  <si>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</si>
  <si>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</si>
  <si>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</si>
  <si>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</si>
  <si>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</si>
  <si>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</si>
  <si>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</si>
  <si>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</si>
  <si>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</si>
  <si>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</si>
  <si>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</si>
  <si>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</si>
  <si>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</si>
  <si>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</si>
  <si>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</si>
  <si>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</si>
  <si>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</si>
  <si>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</si>
  <si>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</si>
  <si>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</si>
  <si>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</si>
  <si>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</si>
  <si>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</si>
  <si>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</si>
  <si>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</si>
  <si>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</si>
  <si>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</si>
  <si>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</si>
  <si>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</si>
  <si>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</si>
  <si>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</si>
  <si>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</si>
  <si>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</si>
  <si>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</si>
  <si>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</si>
  <si>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</si>
  <si>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</si>
  <si>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</si>
  <si>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</si>
  <si>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</si>
  <si>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</si>
  <si>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</si>
  <si>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</si>
  <si>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</si>
  <si>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</si>
  <si>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</si>
  <si>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</si>
  <si>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</si>
  <si>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</si>
  <si>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</si>
  <si>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</si>
  <si>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</si>
  <si>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</si>
  <si>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</si>
  <si>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</si>
  <si>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</si>
  <si>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</si>
  <si>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</si>
  <si>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</si>
  <si>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</si>
  <si>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</si>
  <si>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</si>
  <si>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</si>
  <si>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</si>
  <si>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</si>
  <si>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</si>
  <si>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</si>
  <si>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</si>
  <si>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</si>
  <si>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</si>
  <si>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</si>
  <si>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</si>
  <si>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</si>
  <si>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</si>
  <si>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</si>
  <si>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</si>
  <si>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</si>
  <si>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</si>
  <si>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</si>
  <si>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</si>
  <si>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</si>
  <si>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</si>
  <si>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</si>
  <si>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</si>
  <si>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</si>
  <si>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</si>
  <si>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</si>
  <si>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</si>
  <si>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</si>
  <si>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</si>
  <si>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</si>
  <si>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</si>
  <si>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</si>
  <si>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</si>
  <si>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</si>
  <si>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</si>
  <si>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</si>
  <si>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</si>
  <si>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</si>
  <si>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</si>
  <si>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</si>
  <si>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</si>
  <si>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</si>
  <si>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</si>
  <si>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</si>
  <si>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</si>
  <si>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</si>
  <si>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</si>
  <si>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</si>
  <si>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</si>
  <si>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</si>
  <si>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</si>
  <si>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</si>
  <si>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</si>
  <si>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</si>
  <si>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</si>
  <si>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</si>
  <si>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</si>
  <si>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</si>
  <si>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</si>
  <si>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</si>
  <si>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</si>
  <si>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</si>
  <si>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</si>
  <si>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</si>
  <si>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</si>
  <si>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</si>
  <si>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</si>
  <si>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</si>
  <si>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</si>
  <si>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</si>
  <si>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</si>
  <si>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</si>
  <si>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</si>
  <si>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</si>
  <si>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</si>
  <si>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</si>
  <si>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</si>
  <si>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</si>
  <si>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</si>
  <si>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</si>
  <si>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</si>
  <si>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</si>
  <si>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</si>
  <si>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</si>
  <si>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</si>
  <si>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</si>
  <si>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</si>
  <si>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</si>
  <si>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</si>
  <si>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</si>
  <si>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</si>
  <si>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</si>
  <si>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</si>
  <si>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</si>
  <si>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</si>
  <si>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</si>
  <si>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</si>
  <si>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</si>
  <si>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</si>
  <si>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</si>
  <si>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</si>
  <si>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</si>
  <si>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</si>
  <si>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</si>
  <si>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</si>
  <si>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</si>
  <si>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</si>
  <si>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</si>
  <si>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</si>
  <si>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</si>
  <si>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</si>
  <si>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</si>
  <si>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</si>
  <si>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</si>
  <si>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</si>
  <si>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</si>
  <si>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</si>
  <si>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</si>
  <si>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</si>
  <si>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</si>
  <si>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</si>
  <si>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</si>
  <si>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</si>
  <si>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</si>
  <si>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</si>
  <si>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</si>
  <si>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</si>
  <si>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</si>
  <si>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</si>
  <si>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</si>
  <si>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</si>
  <si>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</si>
  <si>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</si>
  <si>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</si>
  <si>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</si>
  <si>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</si>
  <si>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</si>
  <si>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</si>
  <si>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</si>
  <si>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</si>
  <si>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</si>
  <si>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</si>
  <si>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</si>
  <si>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</si>
  <si>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</si>
  <si>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</si>
  <si>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</si>
  <si>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</si>
  <si>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</si>
  <si>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</si>
  <si>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</si>
  <si>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</si>
  <si>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</si>
  <si>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</si>
  <si>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</si>
  <si>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</si>
  <si>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</si>
  <si>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</si>
  <si>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</si>
  <si>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</si>
  <si>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</si>
  <si>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</si>
  <si>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</si>
  <si>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</si>
  <si>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</si>
  <si>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</si>
  <si>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</si>
  <si>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</si>
  <si>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</si>
  <si>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</si>
  <si>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</si>
  <si>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</si>
  <si>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</si>
  <si>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</si>
  <si>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</si>
  <si>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</si>
  <si>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</si>
  <si>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</si>
  <si>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</si>
  <si>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</si>
  <si>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</si>
  <si>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</si>
  <si>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</si>
  <si>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</si>
  <si>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</si>
  <si>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</si>
  <si>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</si>
  <si>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</si>
  <si>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</si>
  <si>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</si>
  <si>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</si>
  <si>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</si>
  <si>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</si>
  <si>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</si>
  <si>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</si>
  <si>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</si>
  <si>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</si>
  <si>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</si>
  <si>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</si>
  <si>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</si>
  <si>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</si>
  <si>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</si>
  <si>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</si>
  <si>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</si>
  <si>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</si>
  <si>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</si>
  <si>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</si>
  <si>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</si>
  <si>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</si>
  <si>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</si>
  <si>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</si>
  <si>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</si>
  <si>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</si>
  <si>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</si>
  <si>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</si>
  <si>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</si>
  <si>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</si>
  <si>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</si>
  <si>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</si>
  <si>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</si>
  <si>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</si>
  <si>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</si>
  <si>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</si>
  <si>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</si>
  <si>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</si>
  <si>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</si>
  <si>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</si>
  <si>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</si>
  <si>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</si>
  <si>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</si>
  <si>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</si>
  <si>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</si>
  <si>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</si>
  <si>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</si>
  <si>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</si>
  <si>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</si>
  <si>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</si>
  <si>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</si>
  <si>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</si>
  <si>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</si>
  <si>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</si>
  <si>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</si>
  <si>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</si>
  <si>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</si>
  <si>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</si>
  <si>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</si>
  <si>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</si>
  <si>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</si>
  <si>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</si>
  <si>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</si>
  <si>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</si>
  <si>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</si>
  <si>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</si>
  <si>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</si>
  <si>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</si>
  <si>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</si>
  <si>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</si>
  <si>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</si>
  <si>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</si>
  <si>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</si>
  <si>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</si>
  <si>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</si>
  <si>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</si>
  <si>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</si>
  <si>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</si>
  <si>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</si>
  <si>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</si>
  <si>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</si>
  <si>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</si>
  <si>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</si>
  <si>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</si>
  <si>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</si>
  <si>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</si>
  <si>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</si>
  <si>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</si>
  <si>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</si>
  <si>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</si>
  <si>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</si>
  <si>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</si>
  <si>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</si>
  <si>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</si>
  <si>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</si>
  <si>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</si>
  <si>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</si>
  <si>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</si>
  <si>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</si>
  <si>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</si>
  <si>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</si>
  <si>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</si>
  <si>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</si>
  <si>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</si>
  <si>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</si>
  <si>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</si>
  <si>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</si>
  <si>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</si>
  <si>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</si>
  <si>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</si>
  <si>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</si>
  <si>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</si>
  <si>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</si>
  <si>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</si>
  <si>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</si>
  <si>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</si>
  <si>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</si>
  <si>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</si>
  <si>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</si>
  <si>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</si>
  <si>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</si>
  <si>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</si>
  <si>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</si>
  <si>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</si>
  <si>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</si>
  <si>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</si>
  <si>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</si>
  <si>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</si>
  <si>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</si>
  <si>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</si>
  <si>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</si>
  <si>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</si>
  <si>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</si>
  <si>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</si>
  <si>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</si>
  <si>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</si>
  <si>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</si>
  <si>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</si>
  <si>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</si>
  <si>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</si>
  <si>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</si>
  <si>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</si>
  <si>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</si>
  <si>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</si>
  <si>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</si>
  <si>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</si>
  <si>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</si>
  <si>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</si>
  <si>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</si>
  <si>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</si>
  <si>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</si>
  <si>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</si>
  <si>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</si>
  <si>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</si>
  <si>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</si>
  <si>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</si>
  <si>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</si>
  <si>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</si>
  <si>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</si>
  <si>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</si>
  <si>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</si>
  <si>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</si>
  <si>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</si>
  <si>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</si>
  <si>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</si>
  <si>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</si>
  <si>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</si>
  <si>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</si>
  <si>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</si>
  <si>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</si>
  <si>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</si>
  <si>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</si>
  <si>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</si>
  <si>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</si>
  <si>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</si>
  <si>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</si>
  <si>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</si>
  <si>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</si>
  <si>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</si>
  <si>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</si>
  <si>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</si>
  <si>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</si>
  <si>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</si>
  <si>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</si>
  <si>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</si>
  <si>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</si>
  <si>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</si>
  <si>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</si>
  <si>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</si>
  <si>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</si>
  <si>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</si>
  <si>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</si>
  <si>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</si>
  <si>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</si>
  <si>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</si>
  <si>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</si>
  <si>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</si>
  <si>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</si>
  <si>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</si>
  <si>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</si>
  <si>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</si>
  <si>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</si>
  <si>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</si>
  <si>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</si>
  <si>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</si>
  <si>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</si>
  <si>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</si>
  <si>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</si>
  <si>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</si>
  <si>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</si>
  <si>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</si>
  <si>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</si>
  <si>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</si>
  <si>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</si>
  <si>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</si>
  <si>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</si>
  <si>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</si>
  <si>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</si>
  <si>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</si>
  <si>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</si>
  <si>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</si>
  <si>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</si>
  <si>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</si>
  <si>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</si>
  <si>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</si>
  <si>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</si>
  <si>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</si>
  <si>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</si>
  <si>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</si>
  <si>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</si>
  <si>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</si>
  <si>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</si>
  <si>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</si>
  <si>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</si>
  <si>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</si>
  <si>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</si>
  <si>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</si>
  <si>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</si>
  <si>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</si>
  <si>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</si>
  <si>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</si>
  <si>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</si>
  <si>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</si>
  <si>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</si>
  <si>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</si>
  <si>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</si>
  <si>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</si>
  <si>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</si>
  <si>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</si>
  <si>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</si>
  <si>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</si>
  <si>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</si>
  <si>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</si>
  <si>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</si>
  <si>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</si>
  <si>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</si>
  <si>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</si>
  <si>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</si>
  <si>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</si>
  <si>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</si>
  <si>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</si>
  <si>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</si>
  <si>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</si>
  <si>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</si>
  <si>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</si>
  <si>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</si>
  <si>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</si>
  <si>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</si>
  <si>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</si>
  <si>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</si>
  <si>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</si>
  <si>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</si>
  <si>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</si>
  <si>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</si>
  <si>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</si>
  <si>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</si>
  <si>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</si>
  <si>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</si>
  <si>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</si>
  <si>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</si>
  <si>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</si>
  <si>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</si>
  <si>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</si>
  <si>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</si>
  <si>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</si>
  <si>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</si>
  <si>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</si>
  <si>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</si>
  <si>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</si>
  <si>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</si>
  <si>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</si>
  <si>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</si>
  <si>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</si>
  <si>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</si>
  <si>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</si>
  <si>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</si>
  <si>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</si>
  <si>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</si>
  <si>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</si>
  <si>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</si>
  <si>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</si>
  <si>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</si>
  <si>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</si>
  <si>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</si>
  <si>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</si>
  <si>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</si>
  <si>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</si>
  <si>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</si>
  <si>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</si>
  <si>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</si>
  <si>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</si>
  <si>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</si>
  <si>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</si>
  <si>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</si>
  <si>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</si>
  <si>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</si>
  <si>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</si>
  <si>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</si>
  <si>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</si>
  <si>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</si>
  <si>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</si>
  <si>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</si>
  <si>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</si>
  <si>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</si>
  <si>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</si>
  <si>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</si>
  <si>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</si>
  <si>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</si>
  <si>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</si>
  <si>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</si>
  <si>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</si>
  <si>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</si>
  <si>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</si>
  <si>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</si>
  <si>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</si>
  <si>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</si>
  <si>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</si>
  <si>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</si>
  <si>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</si>
  <si>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</si>
  <si>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</si>
  <si>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</si>
  <si>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</si>
  <si>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</si>
  <si>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</si>
  <si>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</si>
  <si>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</si>
  <si>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</si>
  <si>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</si>
  <si>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</si>
  <si>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</si>
  <si>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</si>
  <si>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</si>
  <si>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</si>
  <si>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</si>
  <si>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</si>
  <si>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</si>
  <si>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</si>
  <si>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</si>
  <si>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</si>
  <si>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</si>
  <si>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</si>
  <si>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</si>
  <si>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</si>
  <si>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</si>
  <si>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</si>
  <si>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</si>
  <si>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</si>
  <si>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</si>
  <si>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</si>
  <si>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</si>
  <si>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</si>
  <si>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</si>
  <si>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</si>
  <si>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</si>
  <si>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</si>
  <si>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</si>
  <si>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</si>
  <si>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</si>
  <si>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</si>
  <si>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</si>
  <si>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</si>
  <si>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</si>
  <si>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</si>
  <si>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</si>
  <si>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</si>
  <si>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</si>
  <si>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</si>
  <si>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</si>
  <si>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</si>
  <si>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</si>
  <si>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</si>
  <si>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</si>
  <si>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</si>
  <si>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</si>
  <si>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</si>
  <si>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</si>
  <si>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</si>
  <si>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</si>
  <si>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</si>
  <si>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</si>
  <si>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</si>
  <si>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</si>
  <si>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</si>
  <si>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</si>
  <si>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</si>
  <si>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</si>
  <si>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</si>
  <si>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</si>
  <si>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</si>
  <si>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</si>
  <si>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</si>
  <si>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</si>
  <si>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</si>
  <si>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</si>
  <si>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</si>
  <si>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</si>
  <si>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</si>
  <si>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</si>
  <si>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</si>
  <si>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</si>
  <si>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</si>
  <si>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</si>
  <si>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</si>
  <si>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</si>
  <si>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</si>
  <si>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</si>
  <si>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</si>
  <si>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</si>
  <si>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</si>
  <si>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</si>
  <si>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</si>
  <si>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</si>
  <si>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</si>
  <si>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</si>
  <si>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</si>
  <si>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</si>
  <si>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</si>
  <si>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</si>
  <si>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</si>
  <si>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</si>
  <si>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</si>
  <si>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</si>
  <si>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</si>
  <si>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</si>
  <si>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</si>
  <si>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</si>
  <si>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</si>
  <si>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</si>
  <si>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</si>
  <si>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</si>
  <si>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</si>
  <si>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</si>
  <si>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</si>
  <si>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</si>
  <si>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</si>
  <si>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</si>
  <si>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</si>
  <si>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</si>
  <si>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</si>
  <si>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</si>
  <si>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</si>
  <si>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</si>
  <si>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</si>
  <si>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</si>
  <si>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</si>
  <si>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</si>
  <si>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</si>
  <si>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</si>
  <si>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</si>
  <si>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</si>
  <si>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</si>
  <si>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</si>
  <si>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</si>
  <si>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</si>
  <si>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</si>
  <si>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</si>
  <si>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</si>
  <si>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</si>
  <si>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</si>
  <si>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</si>
  <si>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</si>
  <si>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</si>
  <si>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</si>
  <si>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</si>
  <si>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</si>
  <si>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</si>
  <si>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</si>
  <si>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</si>
  <si>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</si>
  <si>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</si>
  <si>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</si>
  <si>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</si>
  <si>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</si>
  <si>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</si>
  <si>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</si>
  <si>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</si>
  <si>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</si>
  <si>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</si>
  <si>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</si>
  <si>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</si>
  <si>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</si>
  <si>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</si>
  <si>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</si>
  <si>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</si>
  <si>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</si>
  <si>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</si>
  <si>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</si>
  <si>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</si>
  <si>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</si>
  <si>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</si>
  <si>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</si>
  <si>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</si>
  <si>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</si>
  <si>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</si>
  <si>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</si>
  <si>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</si>
  <si>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</si>
  <si>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</si>
  <si>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</si>
  <si>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</si>
  <si>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</si>
  <si>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</si>
  <si>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</si>
  <si>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</si>
  <si>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</si>
  <si>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</si>
  <si>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</si>
  <si>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</si>
  <si>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</si>
  <si>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</si>
  <si>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</si>
  <si>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</si>
  <si>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</si>
  <si>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</si>
  <si>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</si>
  <si>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</si>
  <si>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</si>
  <si>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</si>
  <si>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</si>
  <si>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</si>
  <si>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</si>
  <si>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</si>
  <si>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</si>
  <si>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</si>
  <si>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</si>
  <si>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</si>
  <si>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</si>
  <si>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</si>
  <si>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</si>
  <si>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</si>
  <si>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</si>
  <si>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</si>
  <si>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</si>
  <si>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</si>
  <si>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</si>
  <si>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</si>
  <si>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</si>
  <si>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</si>
  <si>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</si>
  <si>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</si>
  <si>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</si>
  <si>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</si>
  <si>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</si>
  <si>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</si>
  <si>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</si>
  <si>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</si>
  <si>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</si>
  <si>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</si>
  <si>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</si>
  <si>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</si>
  <si>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</si>
  <si>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</si>
  <si>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</si>
  <si>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</si>
  <si>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</si>
  <si>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</si>
  <si>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</si>
  <si>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</si>
  <si>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</si>
  <si>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</si>
  <si>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</si>
  <si>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</si>
  <si>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</si>
  <si>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</si>
  <si>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</si>
  <si>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</si>
  <si>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</si>
  <si>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</si>
  <si>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</si>
  <si>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</si>
  <si>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</si>
  <si>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</si>
  <si>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</si>
  <si>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</si>
  <si>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</si>
  <si>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</si>
  <si>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</si>
  <si>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</si>
  <si>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</si>
  <si>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</si>
  <si>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</si>
  <si>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</si>
  <si>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</si>
  <si>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</si>
  <si>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</si>
  <si>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</si>
  <si>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</si>
  <si>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</si>
  <si>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</si>
  <si>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</si>
  <si>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</si>
  <si>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</si>
  <si>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</si>
  <si>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</si>
  <si>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</si>
  <si>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</si>
  <si>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</si>
  <si>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</si>
  <si>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</si>
  <si>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</si>
  <si>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</si>
  <si>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</si>
  <si>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</si>
  <si>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</si>
  <si>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</si>
  <si>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</si>
  <si>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</si>
  <si>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</si>
  <si>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</si>
  <si>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</si>
  <si>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</si>
  <si>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</si>
  <si>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</si>
  <si>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</si>
  <si>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</si>
  <si>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</si>
  <si>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</si>
  <si>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</si>
  <si>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</si>
  <si>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</si>
  <si>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</si>
  <si>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</si>
  <si>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</si>
  <si>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</si>
  <si>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</si>
  <si>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</si>
  <si>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</si>
  <si>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</si>
  <si>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</si>
  <si>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</si>
  <si>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</si>
  <si>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</si>
  <si>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</si>
  <si>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</si>
  <si>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</si>
  <si>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</si>
  <si>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</si>
  <si>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</si>
  <si>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</si>
  <si>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</si>
  <si>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</si>
  <si>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</si>
  <si>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</si>
  <si>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</si>
  <si>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</si>
  <si>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</si>
  <si>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</si>
  <si>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</si>
  <si>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</si>
  <si>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</si>
  <si>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</si>
  <si>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</si>
  <si>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</si>
  <si>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</si>
  <si>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</si>
  <si>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</si>
  <si>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</si>
  <si>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</si>
  <si>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</si>
  <si>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</si>
  <si>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</si>
  <si>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</si>
  <si>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</si>
  <si>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</si>
  <si>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</si>
  <si>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</si>
  <si>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</si>
  <si>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</si>
  <si>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</si>
  <si>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</si>
  <si>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</si>
  <si>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</si>
  <si>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</si>
  <si>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</si>
  <si>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</si>
  <si>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</si>
  <si>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</si>
  <si>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</si>
  <si>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</si>
  <si>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</si>
  <si>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</si>
  <si>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</si>
  <si>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</si>
  <si>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</si>
  <si>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</si>
  <si>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</si>
  <si>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</si>
  <si>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</si>
  <si>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</si>
  <si>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</si>
  <si>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</si>
  <si>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</si>
  <si>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</si>
  <si>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</si>
  <si>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</si>
  <si>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</si>
  <si>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</si>
  <si>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</si>
  <si>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</si>
  <si>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</si>
  <si>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</si>
  <si>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</si>
  <si>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</si>
  <si>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</si>
  <si>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</si>
  <si>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</si>
  <si>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</si>
  <si>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</si>
  <si>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</si>
  <si>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</si>
  <si>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</si>
  <si>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</si>
  <si>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</si>
  <si>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</si>
  <si>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</si>
  <si>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</si>
  <si>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</si>
  <si>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</si>
  <si>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</si>
  <si>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</si>
  <si>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</si>
  <si>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</si>
  <si>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</si>
  <si>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</si>
  <si>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</si>
  <si>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</si>
  <si>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</si>
  <si>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</si>
  <si>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</si>
  <si>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</si>
  <si>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</si>
  <si>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</si>
  <si>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</si>
  <si>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</si>
  <si>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</si>
  <si>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</si>
  <si>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</si>
  <si>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</si>
  <si>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</si>
  <si>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</si>
  <si>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</si>
  <si>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</si>
  <si>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</si>
  <si>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</si>
  <si>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</si>
  <si>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</si>
  <si>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</si>
  <si>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</si>
  <si>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</si>
  <si>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</si>
  <si>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</si>
  <si>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</si>
  <si>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</si>
  <si>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</si>
  <si>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</si>
  <si>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</si>
  <si>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</si>
  <si>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</si>
  <si>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</si>
  <si>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</si>
  <si>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</si>
  <si>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</si>
  <si>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</si>
  <si>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</si>
  <si>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</si>
  <si>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</si>
  <si>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</si>
  <si>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</si>
  <si>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</si>
  <si>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</si>
  <si>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</si>
  <si>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</si>
  <si>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</si>
  <si>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</si>
  <si>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</si>
  <si>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</si>
  <si>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</si>
  <si>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</si>
  <si>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</si>
  <si>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</si>
  <si>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</si>
  <si>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</si>
  <si>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</si>
  <si>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</si>
  <si>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</si>
  <si>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</si>
  <si>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</si>
  <si>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</si>
  <si>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</si>
  <si>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</si>
  <si>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</si>
  <si>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</si>
  <si>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</si>
  <si>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</si>
  <si>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</si>
  <si>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</si>
  <si>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</si>
  <si>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</si>
  <si>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</si>
  <si>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</si>
  <si>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</si>
  <si>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</si>
  <si>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</si>
  <si>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</si>
  <si>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</si>
  <si>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</si>
  <si>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</si>
  <si>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</si>
  <si>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</si>
  <si>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</si>
  <si>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</si>
  <si>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</si>
  <si>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</si>
  <si>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</si>
  <si>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</si>
  <si>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</si>
  <si>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</si>
  <si>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</si>
  <si>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</si>
  <si>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</si>
  <si>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</si>
  <si>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</si>
  <si>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</si>
  <si>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</si>
  <si>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</si>
  <si>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</si>
  <si>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</si>
  <si>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</si>
  <si>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</si>
  <si>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</si>
  <si>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</si>
  <si>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</si>
  <si>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</si>
  <si>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</si>
  <si>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</si>
  <si>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</si>
  <si>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</si>
  <si>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</si>
  <si>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</si>
  <si>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</si>
  <si>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</si>
  <si>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</si>
  <si>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</si>
  <si>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</si>
  <si>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</si>
  <si>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</si>
  <si>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</si>
  <si>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</si>
  <si>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</si>
  <si>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</si>
  <si>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</si>
  <si>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</si>
  <si>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</si>
  <si>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</si>
  <si>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</si>
  <si>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</si>
  <si>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</si>
  <si>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</si>
  <si>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</si>
  <si>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</si>
  <si>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</si>
  <si>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</si>
  <si>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</si>
  <si>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</si>
  <si>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</si>
  <si>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</si>
  <si>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</si>
  <si>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</si>
  <si>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</si>
  <si>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</si>
  <si>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</si>
  <si>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</si>
  <si>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</si>
  <si>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</si>
  <si>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</si>
  <si>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</si>
  <si>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</si>
  <si>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</si>
  <si>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</si>
  <si>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</si>
  <si>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</si>
  <si>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</si>
  <si>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</si>
  <si>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</si>
  <si>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</si>
  <si>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</si>
  <si>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</si>
  <si>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</si>
  <si>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</si>
  <si>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</si>
  <si>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</si>
  <si>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</si>
  <si>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</si>
  <si>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</si>
  <si>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</si>
  <si>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</si>
  <si>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</si>
  <si>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</si>
  <si>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</si>
  <si>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</si>
  <si>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</si>
  <si>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</si>
  <si>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</si>
  <si>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</si>
  <si>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</si>
  <si>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</si>
  <si>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</si>
  <si>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</si>
  <si>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</si>
  <si>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</si>
  <si>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</si>
  <si>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</si>
  <si>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</si>
  <si>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</si>
  <si>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</si>
  <si>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</si>
  <si>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</si>
  <si>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</si>
  <si>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</si>
  <si>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</si>
  <si>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</si>
  <si>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</si>
  <si>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</si>
  <si>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</si>
  <si>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</si>
  <si>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</si>
  <si>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</si>
  <si>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</si>
  <si>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</si>
  <si>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</si>
  <si>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</si>
  <si>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</si>
  <si>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</si>
  <si>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</si>
  <si>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</si>
  <si>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</si>
  <si>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</si>
  <si>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</si>
  <si>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</si>
  <si>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</si>
  <si>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</si>
  <si>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</si>
  <si>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</si>
  <si>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</si>
  <si>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</si>
  <si>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</si>
  <si>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</si>
  <si>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</si>
  <si>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</si>
  <si>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</si>
  <si>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</si>
  <si>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</si>
  <si>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</si>
  <si>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</si>
  <si>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</si>
  <si>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</si>
  <si>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</si>
  <si>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</si>
  <si>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</si>
  <si>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</si>
  <si>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</si>
  <si>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</si>
  <si>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</si>
  <si>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</si>
  <si>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</si>
  <si>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</si>
  <si>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</si>
  <si>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</si>
  <si>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</si>
  <si>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</si>
  <si>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</si>
  <si>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</si>
  <si>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</si>
  <si>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</si>
  <si>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</si>
  <si>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</si>
  <si>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</si>
  <si>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</si>
  <si>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</si>
  <si>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</si>
  <si>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</si>
  <si>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</si>
  <si>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</si>
  <si>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</si>
  <si>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</si>
  <si>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</si>
  <si>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</si>
  <si>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</si>
  <si>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</si>
  <si>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</si>
  <si>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</si>
  <si>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</si>
  <si>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</si>
  <si>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</si>
  <si>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</si>
  <si>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</si>
  <si>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</si>
  <si>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</si>
  <si>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</si>
  <si>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</si>
  <si>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</si>
  <si>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</si>
  <si>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</si>
  <si>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</si>
  <si>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</si>
  <si>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</si>
  <si>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</si>
  <si>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</si>
  <si>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</si>
  <si>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</si>
  <si>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</si>
  <si>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</si>
  <si>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</si>
  <si>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</si>
  <si>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</si>
  <si>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</si>
  <si>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</si>
  <si>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</si>
  <si>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</si>
  <si>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</si>
  <si>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</si>
  <si>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</si>
  <si>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</si>
  <si>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</si>
  <si>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</si>
  <si>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</si>
  <si>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</si>
  <si>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</si>
  <si>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</si>
  <si>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</si>
  <si>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</si>
  <si>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</si>
  <si>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</si>
  <si>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</si>
  <si>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</si>
  <si>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</si>
  <si>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</si>
  <si>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</si>
  <si>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</si>
  <si>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</si>
  <si>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</si>
  <si>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</si>
  <si>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</si>
  <si>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</si>
  <si>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</si>
  <si>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</si>
  <si>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</si>
  <si>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</si>
  <si>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</si>
  <si>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</si>
  <si>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</si>
  <si>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</si>
  <si>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</si>
  <si>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</si>
  <si>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</si>
  <si>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</si>
  <si>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</si>
  <si>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</si>
  <si>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</si>
  <si>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</si>
  <si>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</si>
  <si>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</si>
  <si>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</si>
  <si>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</si>
  <si>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</si>
  <si>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</si>
  <si>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</si>
  <si>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</si>
  <si>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</si>
  <si>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</si>
  <si>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</si>
  <si>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</si>
  <si>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</si>
  <si>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</si>
  <si>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</si>
  <si>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</si>
  <si>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</si>
  <si>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</si>
  <si>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</si>
  <si>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</si>
  <si>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</si>
  <si>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</si>
  <si>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</si>
  <si>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</si>
  <si>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</si>
  <si>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</si>
  <si>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</si>
  <si>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</si>
  <si>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</si>
  <si>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</si>
  <si>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</si>
  <si>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</si>
  <si>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</si>
  <si>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</si>
  <si>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</si>
  <si>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</si>
  <si>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</si>
  <si>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</si>
  <si>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</si>
  <si>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</si>
  <si>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</si>
  <si>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</si>
  <si>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</si>
  <si>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</si>
  <si>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</si>
  <si>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</si>
  <si>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</si>
  <si>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</si>
  <si>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</si>
  <si>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</si>
  <si>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</si>
  <si>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</si>
  <si>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</si>
  <si>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</si>
  <si>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</si>
  <si>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</si>
  <si>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</si>
  <si>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</si>
  <si>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</si>
  <si>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</si>
  <si>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</si>
  <si>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</si>
  <si>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</si>
  <si>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</si>
  <si>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</si>
  <si>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</si>
  <si>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</si>
  <si>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</si>
  <si>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</si>
  <si>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</si>
  <si>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</si>
  <si>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</si>
  <si>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</si>
  <si>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</si>
  <si>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</si>
  <si>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</si>
  <si>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</si>
  <si>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</si>
  <si>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</si>
  <si>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</si>
  <si>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</si>
  <si>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</si>
  <si>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</si>
  <si>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</si>
  <si>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</si>
  <si>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</si>
  <si>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</si>
  <si>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</si>
  <si>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</si>
  <si>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</si>
  <si>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</si>
  <si>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</si>
  <si>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</si>
  <si>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</si>
  <si>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</si>
  <si>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</si>
  <si>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</si>
  <si>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</si>
  <si>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</si>
  <si>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</si>
  <si>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</si>
  <si>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</si>
  <si>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</si>
  <si>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</si>
  <si>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</si>
  <si>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</si>
  <si>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</si>
  <si>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</si>
  <si>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</si>
  <si>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</si>
  <si>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</si>
  <si>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</si>
  <si>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</si>
  <si>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</si>
  <si>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</si>
  <si>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</si>
  <si>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</si>
  <si>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</si>
  <si>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</si>
  <si>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</si>
  <si>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</si>
  <si>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</si>
  <si>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</si>
  <si>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</si>
  <si>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</si>
  <si>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</si>
  <si>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</si>
  <si>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</si>
  <si>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</si>
  <si>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</si>
  <si>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</si>
  <si>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</si>
  <si>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</si>
  <si>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</si>
  <si>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</si>
  <si>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</si>
  <si>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</si>
  <si>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</si>
  <si>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</si>
  <si>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</si>
  <si>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</si>
  <si>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</si>
  <si>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</si>
  <si>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</si>
  <si>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</si>
  <si>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</si>
  <si>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</si>
  <si>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</si>
  <si>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</si>
  <si>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</si>
  <si>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</si>
  <si>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</si>
  <si>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</si>
  <si>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</si>
  <si>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</si>
  <si>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</si>
  <si>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</si>
  <si>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</si>
  <si>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</si>
  <si>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</si>
  <si>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</si>
  <si>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</si>
  <si>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</si>
  <si>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</si>
  <si>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</si>
  <si>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</si>
  <si>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</si>
  <si>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</si>
  <si>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</si>
  <si>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</si>
  <si>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</si>
  <si>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</si>
  <si>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</si>
  <si>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</si>
  <si>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</si>
  <si>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</si>
  <si>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</si>
  <si>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</si>
  <si>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</si>
  <si>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</si>
  <si>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</si>
  <si>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</si>
  <si>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</si>
  <si>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</si>
  <si>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</si>
  <si>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</si>
  <si>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</si>
  <si>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</si>
  <si>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</si>
  <si>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</si>
  <si>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</si>
  <si>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</si>
  <si>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</si>
  <si>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</si>
  <si>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</si>
  <si>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</si>
  <si>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</si>
  <si>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</si>
  <si>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</si>
  <si>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</si>
  <si>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</si>
  <si>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</si>
  <si>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</si>
  <si>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</si>
  <si>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</si>
  <si>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</si>
  <si>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</si>
  <si>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</si>
  <si>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</si>
  <si>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</si>
  <si>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</si>
  <si>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</si>
  <si>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</si>
  <si>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</si>
  <si>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</si>
  <si>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</si>
  <si>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</si>
  <si>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</si>
  <si>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</si>
  <si>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</si>
  <si>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</si>
  <si>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</si>
  <si>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</si>
  <si>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</si>
  <si>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</si>
  <si>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</si>
  <si>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</si>
  <si>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</si>
  <si>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</si>
  <si>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</si>
  <si>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</si>
  <si>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</si>
  <si>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</si>
  <si>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</si>
  <si>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</si>
  <si>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</si>
  <si>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</si>
  <si>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</si>
  <si>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</si>
  <si>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</si>
  <si>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</si>
  <si>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</si>
  <si>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</si>
  <si>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</si>
  <si>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</si>
  <si>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</si>
  <si>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</si>
  <si>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</si>
  <si>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</si>
  <si>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</si>
  <si>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</si>
  <si>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</si>
  <si>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</si>
  <si>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</si>
  <si>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</si>
  <si>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</si>
  <si>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</si>
  <si>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</si>
  <si>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</si>
  <si>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</si>
  <si>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</si>
  <si>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</si>
  <si>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</si>
  <si>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</si>
  <si>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</si>
  <si>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</si>
  <si>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</si>
  <si>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</si>
  <si>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</si>
  <si>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</si>
  <si>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</si>
  <si>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</si>
  <si>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</si>
  <si>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</si>
  <si>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</si>
  <si>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</si>
  <si>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</si>
  <si>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</si>
  <si>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</si>
  <si>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</si>
  <si>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</si>
  <si>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</si>
  <si>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</si>
  <si>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</si>
  <si>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</si>
  <si>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</si>
  <si>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</si>
  <si>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</si>
  <si>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</si>
  <si>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</si>
  <si>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</si>
  <si>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</si>
  <si>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</si>
  <si>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</si>
  <si>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</si>
  <si>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</si>
  <si>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</si>
  <si>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</si>
  <si>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</si>
  <si>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</si>
  <si>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</si>
  <si>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</si>
  <si>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</si>
  <si>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</si>
  <si>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</si>
  <si>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</si>
  <si>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</si>
  <si>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</si>
  <si>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</si>
  <si>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</si>
  <si>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</si>
  <si>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</si>
  <si>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</si>
  <si>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</si>
  <si>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</si>
  <si>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</si>
  <si>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</si>
  <si>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</si>
  <si>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</si>
  <si>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</si>
  <si>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</si>
  <si>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</si>
  <si>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</si>
  <si>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</si>
  <si>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</si>
  <si>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</si>
  <si>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</si>
  <si>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</si>
  <si>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</si>
  <si>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</si>
  <si>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</si>
  <si>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</si>
  <si>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</si>
  <si>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</si>
  <si>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</si>
  <si>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</si>
  <si>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</si>
  <si>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</si>
  <si>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</si>
  <si>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</si>
  <si>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</si>
  <si>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</si>
  <si>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</si>
  <si>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</si>
  <si>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</si>
  <si>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</si>
  <si>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</si>
  <si>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</si>
  <si>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</si>
  <si>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</si>
  <si>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</si>
  <si>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</si>
  <si>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</si>
  <si>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</si>
  <si>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</si>
  <si>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</si>
  <si>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</si>
  <si>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</si>
  <si>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</si>
  <si>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</si>
  <si>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</si>
  <si>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</si>
  <si>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</si>
  <si>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</si>
  <si>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</si>
  <si>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</si>
  <si>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</si>
  <si>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</si>
  <si>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</si>
  <si>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</si>
  <si>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</si>
  <si>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</si>
  <si>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</si>
  <si>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</si>
  <si>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</si>
  <si>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</si>
  <si>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</si>
  <si>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</si>
  <si>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</si>
  <si>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</si>
  <si>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</si>
  <si>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</si>
  <si>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</si>
  <si>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</si>
  <si>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</si>
  <si>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</si>
  <si>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</si>
  <si>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</si>
  <si>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</si>
  <si>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</si>
  <si>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</si>
  <si>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</si>
  <si>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</si>
  <si>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</si>
  <si>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</si>
  <si>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</si>
  <si>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</si>
  <si>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</si>
  <si>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</si>
  <si>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</si>
  <si>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</si>
  <si>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</si>
  <si>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</si>
  <si>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</si>
  <si>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</si>
  <si>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</si>
  <si>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</si>
  <si>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</si>
  <si>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</si>
  <si>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</si>
  <si>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</si>
  <si>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</si>
  <si>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</si>
  <si>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</si>
  <si>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</si>
  <si>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</si>
  <si>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</si>
  <si>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</si>
  <si>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</si>
  <si>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</si>
  <si>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</si>
  <si>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</si>
  <si>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</si>
  <si>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</si>
  <si>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</si>
  <si>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</si>
  <si>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</si>
  <si>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</si>
  <si>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</si>
  <si>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</si>
  <si>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</si>
  <si>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</si>
  <si>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</si>
  <si>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</si>
  <si>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</si>
  <si>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</si>
  <si>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</si>
  <si>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</si>
  <si>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</si>
  <si>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</si>
  <si>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</si>
  <si>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</si>
  <si>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</si>
  <si>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</si>
  <si>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</si>
  <si>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</si>
  <si>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</si>
  <si>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</si>
  <si>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</si>
  <si>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</si>
  <si>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</si>
  <si>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</si>
  <si>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</si>
  <si>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</si>
  <si>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</si>
  <si>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</si>
  <si>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</si>
  <si>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</si>
  <si>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</si>
  <si>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</si>
  <si>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</si>
  <si>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</si>
  <si>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</si>
  <si>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</si>
  <si>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</si>
  <si>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</si>
  <si>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</si>
  <si>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</si>
  <si>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</si>
  <si>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</si>
  <si>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</si>
  <si>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</si>
  <si>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</si>
  <si>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</si>
  <si>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</si>
  <si>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</si>
  <si>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</si>
  <si>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</si>
  <si>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</si>
  <si>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</si>
  <si>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</si>
  <si>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</si>
  <si>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</si>
  <si>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</si>
  <si>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</si>
  <si>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</si>
  <si>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</si>
  <si>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</si>
  <si>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</si>
  <si>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</si>
  <si>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</si>
  <si>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</si>
  <si>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</si>
  <si>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</si>
  <si>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</si>
  <si>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</si>
  <si>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</si>
  <si>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</si>
  <si>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</si>
  <si>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</si>
  <si>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</si>
  <si>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</si>
  <si>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</si>
  <si>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</si>
  <si>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</si>
  <si>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</si>
  <si>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</si>
  <si>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</si>
  <si>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</si>
  <si>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</si>
  <si>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</si>
  <si>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</si>
  <si>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</si>
  <si>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</si>
  <si>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</si>
  <si>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</si>
  <si>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</si>
  <si>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</si>
  <si>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</si>
  <si>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</si>
  <si>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</si>
  <si>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</si>
  <si>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</si>
  <si>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</si>
  <si>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</si>
  <si>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</si>
  <si>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</si>
  <si>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</si>
  <si>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</si>
  <si>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</si>
  <si>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</si>
  <si>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</si>
  <si>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</si>
  <si>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</si>
  <si>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</si>
  <si>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</si>
  <si>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</si>
  <si>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</si>
  <si>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</si>
  <si>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</si>
  <si>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</si>
  <si>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</si>
  <si>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</si>
  <si>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</si>
  <si>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</si>
  <si>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</si>
  <si>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</si>
  <si>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</si>
  <si>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</si>
  <si>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</si>
  <si>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</si>
  <si>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</si>
  <si>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</si>
  <si>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</si>
  <si>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</si>
  <si>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</si>
  <si>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</si>
  <si>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</si>
  <si>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</si>
  <si>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</si>
  <si>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</si>
  <si>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</si>
  <si>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</si>
  <si>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</si>
  <si>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</si>
  <si>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</si>
  <si>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</si>
  <si>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</si>
  <si>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</si>
  <si>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</si>
  <si>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</si>
  <si>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</si>
  <si>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</si>
  <si>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</si>
  <si>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</si>
  <si>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</si>
  <si>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</si>
  <si>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</si>
  <si>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</si>
  <si>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</si>
  <si>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</si>
  <si>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</si>
  <si>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</si>
  <si>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</si>
  <si>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</si>
  <si>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</si>
  <si>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</si>
  <si>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</si>
  <si>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</si>
  <si>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</si>
  <si>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</si>
  <si>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</si>
  <si>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</si>
  <si>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</si>
  <si>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</si>
  <si>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</si>
  <si>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</si>
  <si>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</si>
  <si>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</si>
  <si>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</si>
  <si>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</si>
  <si>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</si>
  <si>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</si>
  <si>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</si>
  <si>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</si>
  <si>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</si>
  <si>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</si>
  <si>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</si>
  <si>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</si>
  <si>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</si>
  <si>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</si>
  <si>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</si>
  <si>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</si>
  <si>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</si>
  <si>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</si>
  <si>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</si>
  <si>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</si>
  <si>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</si>
  <si>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</si>
  <si>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</si>
  <si>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</si>
  <si>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</si>
  <si>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</si>
  <si>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</si>
  <si>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</si>
  <si>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</si>
  <si>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</si>
  <si>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</si>
  <si>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</si>
  <si>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</si>
  <si>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</si>
  <si>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</si>
  <si>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</si>
  <si>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</si>
  <si>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</si>
  <si>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</si>
  <si>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</si>
  <si>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</si>
  <si>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</si>
  <si>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</si>
  <si>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</si>
  <si>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</si>
  <si>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</si>
  <si>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</si>
  <si>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</si>
  <si>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</si>
  <si>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</si>
  <si>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</si>
  <si>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</si>
  <si>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</si>
  <si>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</si>
  <si>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</si>
  <si>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</si>
  <si>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</si>
  <si>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</si>
  <si>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</si>
  <si>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</si>
  <si>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</si>
  <si>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</si>
  <si>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</si>
  <si>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</si>
  <si>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</si>
  <si>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</si>
  <si>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</si>
  <si>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</si>
  <si>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</si>
  <si>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</si>
  <si>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</si>
  <si>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</si>
  <si>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</si>
  <si>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</si>
  <si>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</si>
  <si>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</si>
  <si>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</si>
  <si>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</si>
  <si>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</si>
  <si>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</si>
  <si>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</si>
  <si>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</si>
  <si>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</si>
  <si>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</si>
  <si>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</si>
  <si>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</si>
  <si>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</si>
  <si>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</si>
  <si>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</si>
  <si>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</si>
  <si>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</si>
  <si>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</si>
  <si>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</si>
  <si>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</si>
  <si>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</si>
  <si>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</si>
  <si>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</si>
  <si>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</si>
  <si>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</si>
  <si>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</si>
  <si>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</si>
  <si>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</si>
  <si>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</si>
  <si>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</si>
  <si>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</si>
  <si>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</si>
  <si>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</si>
  <si>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</si>
  <si>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</si>
  <si>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</si>
  <si>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</si>
  <si>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</si>
  <si>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</si>
  <si>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</si>
  <si>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</si>
  <si>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</si>
  <si>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</si>
  <si>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</si>
  <si>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</si>
  <si>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</si>
  <si>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</si>
  <si>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</si>
  <si>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</si>
  <si>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</si>
  <si>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</si>
  <si>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</si>
  <si>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</si>
  <si>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</si>
  <si>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</si>
  <si>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</si>
  <si>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</si>
  <si>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</si>
  <si>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</si>
  <si>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</si>
  <si>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</si>
  <si>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</si>
  <si>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</si>
  <si>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</si>
  <si>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</si>
  <si>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</si>
  <si>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</si>
  <si>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</si>
  <si>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</si>
  <si>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</si>
  <si>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</si>
  <si>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</si>
  <si>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</si>
  <si>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</si>
  <si>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</si>
  <si>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</si>
  <si>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</si>
  <si>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</si>
  <si>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</si>
  <si>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</si>
  <si>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</si>
  <si>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</si>
  <si>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</si>
  <si>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</si>
  <si>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</si>
  <si>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</si>
  <si>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</si>
  <si>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</si>
  <si>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</si>
  <si>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</si>
  <si>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</si>
  <si>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</si>
  <si>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</si>
  <si>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</si>
  <si>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</si>
  <si>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</si>
  <si>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</si>
  <si>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</si>
  <si>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</si>
  <si>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</si>
  <si>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</si>
  <si>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</si>
  <si>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</si>
  <si>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</si>
  <si>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</si>
  <si>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</si>
  <si>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</si>
  <si>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</si>
  <si>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</si>
  <si>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</si>
  <si>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</si>
  <si>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</si>
  <si>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</si>
  <si>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</si>
  <si>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</si>
  <si>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</si>
  <si>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</si>
  <si>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</si>
  <si>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</si>
  <si>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</si>
  <si>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</si>
  <si>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</si>
  <si>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</si>
  <si>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</si>
  <si>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</si>
  <si>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</si>
  <si>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</si>
  <si>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</si>
  <si>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</si>
  <si>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</si>
  <si>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</si>
  <si>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</si>
  <si>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</si>
  <si>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</si>
  <si>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</si>
  <si>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</si>
  <si>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</si>
  <si>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</si>
  <si>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</si>
  <si>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</si>
  <si>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</si>
  <si>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</si>
  <si>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</si>
  <si>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</si>
  <si>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</si>
  <si>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</si>
  <si>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</si>
  <si>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</si>
  <si>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</si>
  <si>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</si>
  <si>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</si>
  <si>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</si>
  <si>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</si>
  <si>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</si>
  <si>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</si>
  <si>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</si>
  <si>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</si>
  <si>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</si>
  <si>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</si>
  <si>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</si>
  <si>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</si>
  <si>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</si>
  <si>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</si>
  <si>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</si>
  <si>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</si>
  <si>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</si>
  <si>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</si>
  <si>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</si>
  <si>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</si>
  <si>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</si>
  <si>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</si>
  <si>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</si>
  <si>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</si>
  <si>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</si>
  <si>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</si>
  <si>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</si>
  <si>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</si>
  <si>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</si>
  <si>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</si>
  <si>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</si>
  <si>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</si>
  <si>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</si>
  <si>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</si>
  <si>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</si>
  <si>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</si>
  <si>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</si>
  <si>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</si>
  <si>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</si>
  <si>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</si>
  <si>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</si>
  <si>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</si>
  <si>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</si>
  <si>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</si>
  <si>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</si>
  <si>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</si>
  <si>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</si>
  <si>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</si>
  <si>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</si>
  <si>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</si>
  <si>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</si>
  <si>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</si>
  <si>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</si>
  <si>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</si>
  <si>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</si>
  <si>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</si>
  <si>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</si>
  <si>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</si>
  <si>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</si>
  <si>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</si>
  <si>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</si>
  <si>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</si>
  <si>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</si>
  <si>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</si>
  <si>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</si>
  <si>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</si>
  <si>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</si>
  <si>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</si>
  <si>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</si>
  <si>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</si>
  <si>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</si>
  <si>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</si>
  <si>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</si>
  <si>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</si>
  <si>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</si>
  <si>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</si>
  <si>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</si>
  <si>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</si>
  <si>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</si>
  <si>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</si>
  <si>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</si>
  <si>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</si>
  <si>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</si>
  <si>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</si>
  <si>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</si>
  <si>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</si>
  <si>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</si>
  <si>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</si>
  <si>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</si>
  <si>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</si>
  <si>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</si>
  <si>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</si>
  <si>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</si>
  <si>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</si>
  <si>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</si>
  <si>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</si>
  <si>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</si>
  <si>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</si>
  <si>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</si>
  <si>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</si>
  <si>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</si>
  <si>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</si>
  <si>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</si>
  <si>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</si>
  <si>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</si>
  <si>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</si>
  <si>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</si>
  <si>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</si>
  <si>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</si>
  <si>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</si>
  <si>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</si>
  <si>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</si>
  <si>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</si>
  <si>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</si>
  <si>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</si>
  <si>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</si>
  <si>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</si>
  <si>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</si>
  <si>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</si>
  <si>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</si>
  <si>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</si>
  <si>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</si>
  <si>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</si>
  <si>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</si>
  <si>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</si>
  <si>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</si>
  <si>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</si>
  <si>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</si>
  <si>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</si>
  <si>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</si>
  <si>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</si>
  <si>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</si>
  <si>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</si>
  <si>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</si>
  <si>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</si>
  <si>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</si>
  <si>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</si>
  <si>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</si>
  <si>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</si>
  <si>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</si>
  <si>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</si>
  <si>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</si>
  <si>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</si>
  <si>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</si>
  <si>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</si>
  <si>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</si>
  <si>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</si>
  <si>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</si>
  <si>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</si>
  <si>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</si>
  <si>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</si>
  <si>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</si>
  <si>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</si>
  <si>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</si>
  <si>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</si>
  <si>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</si>
  <si>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</si>
  <si>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</si>
  <si>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</si>
  <si>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</si>
  <si>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</si>
  <si>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</si>
  <si>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</si>
  <si>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</si>
  <si>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</si>
  <si>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</si>
  <si>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</si>
  <si>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</si>
  <si>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</si>
  <si>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</si>
  <si>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</si>
  <si>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</si>
  <si>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</si>
  <si>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</si>
  <si>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</si>
  <si>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</si>
  <si>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</si>
  <si>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</si>
  <si>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</si>
  <si>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</si>
  <si>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</si>
  <si>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</si>
  <si>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</si>
  <si>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</si>
  <si>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</si>
  <si>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</si>
  <si>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</si>
  <si>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</si>
  <si>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</si>
  <si>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</si>
  <si>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</si>
  <si>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</si>
  <si>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</si>
  <si>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</si>
  <si>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</si>
  <si>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</si>
  <si>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</si>
  <si>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</si>
  <si>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</si>
  <si>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</si>
  <si>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</si>
  <si>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</si>
  <si>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</si>
  <si>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</si>
  <si>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</si>
  <si>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</si>
  <si>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</si>
  <si>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</si>
  <si>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</si>
  <si>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</si>
  <si>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</si>
  <si>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</si>
  <si>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</si>
  <si>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</si>
  <si>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</si>
  <si>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</si>
  <si>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</si>
  <si>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</si>
  <si>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</si>
  <si>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</si>
  <si>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</si>
  <si>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</si>
  <si>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</si>
  <si>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</si>
  <si>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</si>
  <si>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</si>
  <si>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</si>
  <si>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</si>
  <si>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</si>
  <si>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</si>
  <si>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</si>
  <si>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</si>
  <si>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</si>
  <si>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</si>
  <si>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</si>
  <si>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</si>
  <si>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</si>
  <si>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</si>
  <si>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</si>
  <si>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</si>
  <si>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</si>
  <si>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</si>
  <si>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</si>
  <si>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</si>
  <si>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</si>
  <si>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</si>
  <si>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</si>
  <si>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</si>
  <si>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</si>
  <si>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</si>
  <si>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</si>
  <si>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</si>
  <si>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</si>
  <si>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</si>
  <si>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</si>
  <si>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</si>
  <si>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</si>
  <si>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</si>
  <si>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</si>
  <si>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</si>
  <si>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</si>
  <si>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</si>
  <si>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</si>
  <si>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</si>
  <si>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</si>
  <si>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</si>
  <si>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</si>
  <si>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</si>
  <si>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</si>
  <si>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</si>
  <si>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</si>
  <si>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</si>
  <si>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</si>
  <si>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</si>
  <si>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</si>
  <si>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</si>
  <si>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</si>
  <si>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</si>
  <si>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</si>
  <si>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</si>
  <si>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</si>
  <si>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</si>
  <si>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</si>
  <si>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</si>
  <si>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</si>
  <si>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</si>
  <si>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</si>
  <si>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</si>
  <si>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</si>
  <si>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</si>
  <si>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</si>
  <si>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</si>
  <si>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</si>
  <si>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</si>
  <si>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</si>
  <si>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</si>
  <si>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</si>
  <si>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</si>
  <si>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</si>
  <si>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</si>
  <si>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</si>
  <si>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</si>
  <si>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</si>
  <si>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</si>
  <si>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</si>
  <si>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</si>
  <si>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</si>
  <si>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</si>
  <si>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</si>
  <si>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</si>
  <si>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</si>
  <si>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</si>
  <si>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</si>
  <si>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</si>
  <si>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</si>
  <si>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</si>
  <si>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</si>
  <si>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</si>
  <si>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</si>
  <si>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</si>
  <si>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</si>
  <si>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</si>
  <si>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</si>
  <si>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</si>
  <si>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</si>
  <si>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</si>
  <si>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</si>
  <si>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</si>
  <si>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</si>
  <si>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</si>
  <si>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</si>
  <si>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</si>
  <si>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</si>
  <si>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</si>
  <si>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</si>
  <si>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</si>
  <si>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</si>
  <si>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</si>
  <si>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</si>
  <si>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</si>
  <si>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</si>
  <si>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</si>
  <si>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</si>
  <si>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</si>
  <si>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</si>
  <si>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</si>
  <si>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</si>
  <si>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</si>
  <si>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</si>
  <si>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</si>
  <si>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</si>
  <si>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</si>
  <si>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</si>
  <si>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</si>
  <si>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</si>
  <si>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</si>
  <si>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</si>
  <si>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</si>
  <si>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</si>
  <si>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</si>
  <si>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</si>
  <si>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</si>
  <si>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</si>
  <si>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</si>
  <si>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</si>
  <si>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</si>
  <si>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</si>
  <si>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</si>
  <si>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</si>
  <si>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</si>
  <si>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</si>
  <si>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</si>
  <si>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</si>
  <si>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</si>
  <si>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</si>
  <si>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</si>
  <si>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</si>
  <si>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</si>
  <si>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</si>
  <si>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</si>
  <si>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</si>
  <si>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</si>
  <si>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</si>
  <si>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</si>
  <si>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</si>
  <si>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</si>
  <si>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</si>
  <si>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</si>
  <si>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</si>
  <si>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</si>
  <si>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</si>
  <si>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</si>
  <si>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</si>
  <si>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</si>
  <si>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</si>
  <si>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</si>
  <si>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</si>
  <si>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</si>
  <si>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</si>
  <si>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</si>
  <si>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</si>
  <si>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</si>
  <si>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</si>
  <si>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</si>
  <si>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</si>
  <si>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</si>
  <si>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</si>
  <si>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</si>
  <si>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</si>
  <si>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</si>
  <si>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</si>
  <si>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</si>
  <si>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</si>
  <si>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</si>
  <si>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</si>
  <si>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</si>
  <si>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</si>
  <si>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</si>
  <si>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</si>
  <si>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</si>
  <si>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</si>
  <si>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</si>
  <si>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</si>
  <si>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</si>
  <si>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</si>
  <si>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</si>
  <si>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</si>
  <si>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</si>
  <si>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</si>
  <si>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</si>
  <si>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</si>
  <si>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</si>
  <si>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</si>
  <si>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</si>
  <si>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</si>
  <si>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</si>
  <si>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</si>
  <si>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</si>
  <si>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</si>
  <si>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</si>
  <si>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</si>
  <si>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</si>
  <si>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</si>
  <si>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</si>
  <si>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</si>
  <si>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</si>
  <si>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</si>
  <si>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</si>
  <si>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</si>
  <si>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</si>
  <si>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</si>
  <si>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</si>
  <si>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</si>
  <si>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</si>
  <si>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</si>
  <si>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</si>
  <si>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</si>
  <si>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</si>
  <si>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</si>
  <si>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</si>
  <si>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</si>
  <si>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</si>
  <si>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</si>
  <si>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</si>
  <si>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</si>
  <si>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</si>
  <si>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</si>
  <si>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</si>
  <si>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</si>
  <si>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</si>
  <si>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</si>
  <si>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</si>
  <si>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</si>
  <si>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</si>
  <si>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</si>
  <si>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</si>
  <si>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</si>
  <si>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</si>
  <si>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</si>
  <si>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</si>
  <si>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</si>
  <si>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</si>
  <si>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</si>
  <si>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</si>
  <si>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</si>
  <si>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</si>
  <si>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</si>
  <si>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</si>
  <si>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</si>
  <si>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</si>
  <si>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</si>
  <si>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</si>
  <si>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</si>
  <si>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</si>
  <si>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</si>
  <si>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</si>
  <si>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</si>
  <si>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</si>
  <si>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</si>
  <si>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</si>
  <si>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</si>
  <si>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</si>
  <si>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</si>
  <si>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</si>
  <si>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</si>
  <si>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</si>
  <si>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</si>
  <si>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</si>
  <si>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</si>
  <si>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</si>
  <si>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</si>
  <si>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</si>
  <si>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</si>
  <si>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</si>
  <si>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</si>
  <si>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</si>
  <si>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</si>
  <si>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</si>
  <si>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</si>
  <si>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</si>
  <si>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</si>
  <si>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</si>
  <si>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</si>
  <si>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</si>
  <si>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</si>
  <si>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</si>
  <si>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</si>
  <si>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</si>
  <si>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</si>
  <si>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</si>
  <si>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</si>
  <si>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</si>
  <si>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</si>
  <si>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</si>
  <si>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</si>
  <si>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</si>
  <si>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</si>
  <si>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</si>
  <si>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</si>
  <si>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</si>
  <si>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</si>
  <si>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</si>
  <si>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</si>
  <si>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</si>
  <si>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</si>
  <si>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</si>
  <si>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</si>
  <si>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</si>
  <si>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</si>
  <si>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</si>
  <si>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</si>
  <si>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</si>
  <si>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</si>
  <si>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</si>
  <si>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</si>
  <si>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</si>
  <si>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</si>
  <si>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</si>
  <si>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</si>
  <si>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</si>
  <si>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</si>
  <si>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</si>
  <si>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</si>
  <si>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</si>
  <si>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</si>
  <si>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</si>
  <si>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</si>
  <si>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</si>
  <si>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</si>
  <si>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</si>
  <si>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</si>
  <si>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</si>
  <si>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</si>
  <si>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</si>
  <si>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</si>
  <si>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</si>
  <si>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</si>
  <si>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</si>
  <si>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</si>
  <si>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</si>
  <si>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</si>
  <si>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</si>
  <si>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</si>
  <si>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</si>
  <si>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</si>
  <si>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</si>
  <si>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</si>
  <si>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</si>
  <si>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</si>
  <si>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</si>
  <si>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</si>
  <si>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</si>
  <si>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</si>
  <si>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</si>
  <si>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</si>
  <si>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</si>
  <si>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</si>
  <si>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</si>
  <si>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</si>
  <si>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</si>
  <si>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</si>
  <si>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</si>
  <si>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</si>
  <si>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</si>
  <si>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</si>
  <si>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</si>
  <si>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</si>
  <si>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</si>
  <si>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</si>
  <si>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</si>
  <si>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</si>
  <si>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</si>
  <si>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</si>
  <si>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</si>
  <si>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</si>
  <si>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</si>
  <si>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</si>
  <si>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</si>
  <si>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</si>
  <si>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</si>
  <si>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</si>
  <si>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</si>
  <si>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</si>
  <si>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</si>
  <si>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</si>
  <si>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</si>
  <si>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</si>
  <si>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</si>
  <si>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</si>
  <si>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</si>
  <si>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</si>
  <si>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</si>
  <si>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</si>
  <si>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</si>
  <si>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</si>
  <si>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</si>
  <si>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</si>
  <si>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</si>
  <si>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</si>
  <si>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</si>
  <si>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</si>
  <si>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</si>
  <si>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</si>
  <si>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</si>
  <si>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</si>
  <si>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</si>
  <si>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</si>
  <si>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</si>
  <si>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</si>
  <si>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</si>
  <si>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</si>
  <si>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</si>
  <si>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</si>
  <si>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</si>
  <si>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</si>
  <si>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</si>
  <si>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</si>
  <si>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</si>
  <si>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</si>
  <si>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</si>
  <si>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</si>
  <si>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</si>
  <si>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</si>
  <si>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</si>
  <si>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</si>
  <si>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</si>
  <si>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</si>
  <si>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</si>
  <si>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</si>
  <si>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</si>
  <si>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</si>
  <si>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</si>
  <si>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</si>
  <si>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</si>
  <si>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</si>
  <si>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</si>
  <si>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</si>
  <si>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</si>
  <si>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</si>
  <si>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</si>
  <si>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</si>
  <si>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</si>
  <si>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</si>
  <si>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</si>
  <si>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</si>
  <si>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</si>
  <si>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</si>
  <si>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</si>
  <si>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</si>
  <si>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</si>
  <si>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</si>
  <si>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</si>
  <si>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</si>
  <si>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</si>
  <si>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</si>
  <si>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</si>
  <si>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</si>
  <si>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</si>
  <si>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</si>
  <si>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</si>
  <si>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</si>
  <si>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</si>
  <si>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</si>
  <si>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</si>
  <si>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</si>
  <si>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</si>
  <si>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</si>
  <si>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</si>
  <si>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</si>
  <si>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</si>
  <si>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</si>
  <si>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</si>
  <si>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</si>
  <si>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</si>
  <si>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</si>
  <si>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</si>
  <si>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</si>
  <si>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</si>
  <si>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</si>
  <si>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</si>
  <si>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</si>
  <si>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</si>
  <si>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</si>
  <si>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</si>
  <si>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</si>
  <si>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</si>
  <si>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</si>
  <si>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</si>
  <si>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</si>
  <si>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</si>
  <si>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</si>
  <si>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</si>
  <si>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</si>
  <si>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</si>
  <si>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</si>
  <si>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</si>
  <si>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</si>
  <si>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</si>
  <si>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</si>
  <si>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</si>
  <si>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</si>
  <si>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</si>
  <si>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</si>
  <si>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</si>
  <si>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</si>
  <si>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</si>
  <si>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</si>
  <si>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</si>
  <si>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</si>
  <si>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</si>
  <si>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</si>
  <si>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</si>
  <si>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</si>
  <si>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</si>
  <si>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</si>
  <si>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</si>
  <si>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</si>
  <si>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</si>
  <si>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</si>
  <si>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</si>
  <si>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</si>
  <si>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</si>
  <si>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</si>
  <si>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</si>
  <si>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</si>
  <si>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</si>
  <si>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</si>
  <si>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</si>
  <si>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</si>
  <si>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</si>
  <si>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</si>
  <si>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</si>
  <si>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</si>
  <si>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</si>
  <si>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</si>
  <si>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</si>
  <si>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</si>
  <si>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</si>
  <si>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</si>
  <si>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</si>
  <si>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</si>
  <si>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</si>
  <si>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</si>
  <si>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</si>
  <si>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</si>
  <si>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</si>
  <si>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</si>
  <si>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</si>
  <si>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</si>
  <si>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</si>
  <si>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</si>
  <si>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</si>
  <si>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</si>
  <si>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</si>
  <si>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</si>
  <si>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</si>
  <si>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</si>
  <si>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</si>
  <si>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</si>
  <si>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</si>
  <si>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</si>
  <si>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</si>
  <si>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</si>
  <si>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</si>
  <si>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</si>
  <si>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</si>
  <si>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</si>
  <si>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</si>
  <si>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</si>
  <si>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</si>
  <si>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</si>
  <si>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</si>
  <si>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</si>
  <si>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</si>
  <si>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</si>
  <si>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</si>
  <si>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</si>
  <si>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</si>
  <si>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</si>
  <si>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</si>
  <si>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</si>
  <si>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</si>
  <si>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</si>
  <si>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</si>
  <si>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</si>
  <si>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</si>
  <si>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</si>
  <si>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</si>
  <si>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</si>
  <si>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</si>
  <si>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</si>
  <si>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</si>
  <si>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</si>
  <si>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</si>
  <si>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</si>
  <si>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</si>
  <si>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</si>
  <si>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</si>
  <si>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</si>
  <si>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</si>
  <si>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</si>
  <si>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</si>
  <si>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</si>
  <si>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</si>
  <si>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</si>
  <si>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</si>
  <si>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</si>
  <si>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</si>
  <si>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</si>
  <si>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</si>
  <si>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</si>
  <si>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</si>
  <si>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</si>
  <si>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</si>
  <si>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</si>
  <si>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</si>
  <si>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</si>
  <si>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</si>
  <si>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</si>
  <si>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</si>
  <si>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</si>
  <si>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</si>
  <si>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</si>
  <si>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</si>
  <si>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</si>
  <si>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</si>
  <si>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</si>
  <si>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</si>
  <si>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</si>
  <si>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</si>
  <si>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</si>
  <si>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</si>
  <si>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</si>
  <si>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</si>
  <si>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</si>
  <si>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</si>
  <si>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</si>
  <si>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</si>
  <si>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</si>
  <si>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</si>
  <si>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</si>
  <si>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</si>
  <si>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</si>
  <si>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</si>
  <si>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</si>
  <si>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</si>
  <si>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</si>
  <si>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</si>
  <si>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</si>
  <si>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</si>
  <si>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</si>
  <si>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</si>
  <si>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</si>
  <si>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</si>
  <si>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</si>
  <si>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</si>
  <si>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</si>
  <si>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</si>
  <si>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</si>
  <si>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</si>
  <si>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</si>
  <si>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</si>
  <si>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</si>
  <si>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</si>
  <si>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</si>
  <si>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</si>
  <si>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</si>
  <si>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</si>
  <si>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</si>
  <si>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</si>
  <si>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</si>
  <si>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</si>
  <si>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</si>
  <si>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</si>
  <si>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</si>
  <si>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</si>
  <si>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</si>
  <si>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</si>
  <si>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</si>
  <si>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</si>
  <si>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</si>
  <si>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</si>
  <si>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</si>
  <si>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</si>
  <si>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</si>
  <si>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</si>
  <si>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</si>
  <si>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</si>
  <si>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</si>
  <si>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</si>
  <si>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</si>
  <si>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</si>
  <si>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</si>
  <si>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</si>
  <si>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</si>
  <si>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</si>
  <si>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</si>
  <si>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</si>
  <si>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</si>
  <si>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</si>
  <si>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</si>
  <si>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</si>
  <si>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</si>
  <si>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</si>
  <si>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</si>
  <si>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</si>
  <si>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</si>
  <si>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</si>
  <si>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</si>
  <si>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</si>
  <si>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</si>
  <si>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</si>
  <si>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</si>
  <si>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</si>
  <si>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</si>
  <si>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</si>
  <si>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</si>
  <si>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</si>
  <si>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</si>
  <si>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</si>
  <si>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</si>
  <si>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</si>
  <si>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</si>
  <si>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</si>
  <si>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</si>
  <si>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</si>
  <si>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</si>
  <si>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</si>
  <si>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</si>
  <si>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</si>
  <si>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</si>
  <si>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</si>
  <si>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</si>
  <si>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</si>
  <si>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</si>
  <si>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</si>
  <si>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</si>
  <si>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</si>
  <si>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</si>
  <si>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</si>
  <si>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</si>
  <si>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</si>
  <si>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</si>
  <si>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</si>
  <si>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</si>
  <si>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</si>
  <si>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</si>
  <si>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</si>
  <si>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</si>
  <si>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</si>
  <si>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</si>
  <si>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</si>
  <si>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</si>
  <si>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</si>
  <si>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</si>
  <si>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</si>
  <si>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</si>
  <si>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</si>
  <si>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</si>
  <si>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</si>
  <si>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</si>
  <si>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</si>
  <si>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</si>
  <si>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</si>
  <si>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</si>
  <si>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</si>
  <si>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</si>
  <si>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</si>
  <si>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</si>
  <si>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</si>
  <si>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</si>
  <si>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</si>
  <si>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</si>
  <si>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</si>
  <si>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</si>
  <si>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</si>
  <si>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</si>
  <si>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</si>
  <si>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</si>
  <si>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</si>
  <si>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</si>
  <si>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</si>
  <si>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</si>
  <si>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</si>
  <si>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</si>
  <si>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</si>
  <si>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</si>
  <si>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</si>
  <si>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</si>
  <si>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</si>
  <si>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</si>
  <si>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</si>
  <si>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</si>
  <si>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</si>
  <si>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</si>
  <si>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</si>
  <si>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</si>
  <si>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</si>
  <si>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</si>
  <si>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</si>
  <si>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</si>
  <si>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</si>
  <si>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</si>
  <si>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</si>
  <si>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</si>
  <si>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</si>
  <si>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</si>
  <si>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</si>
  <si>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</si>
  <si>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</si>
  <si>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</si>
  <si>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</si>
  <si>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</si>
  <si>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</si>
  <si>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</si>
  <si>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</si>
  <si>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</si>
  <si>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</si>
  <si>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</si>
  <si>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</si>
  <si>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</si>
  <si>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</si>
  <si>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</si>
  <si>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</si>
  <si>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</si>
  <si>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</si>
  <si>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</si>
  <si>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</si>
  <si>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</si>
  <si>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</si>
  <si>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</si>
  <si>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</si>
  <si>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</si>
  <si>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</si>
  <si>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</si>
  <si>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</si>
  <si>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</si>
  <si>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</si>
  <si>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</si>
  <si>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</si>
  <si>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</si>
  <si>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</si>
  <si>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</si>
  <si>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</si>
  <si>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</si>
  <si>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</si>
  <si>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</si>
  <si>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</si>
  <si>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</si>
  <si>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</si>
  <si>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</si>
  <si>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</si>
  <si>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</si>
  <si>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</si>
  <si>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</si>
  <si>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</si>
  <si>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</si>
  <si>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</si>
  <si>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</si>
  <si>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</si>
  <si>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</si>
  <si>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</si>
  <si>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</si>
  <si>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</si>
  <si>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</si>
  <si>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</si>
  <si>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</si>
  <si>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</si>
  <si>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</si>
  <si>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</si>
  <si>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</si>
  <si>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</si>
  <si>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</si>
  <si>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</si>
  <si>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</si>
  <si>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</si>
  <si>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</si>
  <si>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</si>
  <si>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</si>
  <si>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</si>
  <si>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</si>
  <si>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</si>
  <si>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</si>
  <si>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</si>
  <si>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</si>
  <si>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</si>
  <si>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</si>
  <si>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</si>
  <si>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</si>
  <si>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</si>
  <si>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</si>
  <si>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</si>
  <si>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</si>
  <si>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</si>
  <si>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</si>
  <si>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</si>
  <si>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</si>
  <si>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</si>
  <si>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</si>
  <si>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</si>
  <si>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</si>
  <si>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</si>
  <si>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</si>
  <si>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</si>
  <si>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</si>
  <si>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</si>
  <si>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</si>
  <si>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</si>
  <si>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</si>
  <si>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</si>
  <si>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</si>
  <si>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</si>
  <si>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</si>
  <si>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</si>
  <si>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</si>
  <si>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</si>
  <si>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</si>
  <si>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</si>
  <si>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</si>
  <si>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</si>
  <si>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</si>
  <si>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</si>
  <si>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</si>
  <si>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</si>
  <si>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</si>
  <si>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</si>
  <si>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</si>
  <si>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</si>
  <si>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</si>
  <si>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</si>
  <si>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</si>
  <si>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</si>
  <si>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</si>
  <si>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</si>
  <si>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</si>
  <si>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</si>
  <si>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</si>
  <si>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</si>
  <si>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</si>
  <si>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</si>
  <si>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</si>
  <si>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</si>
  <si>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</si>
  <si>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</si>
  <si>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</si>
  <si>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</si>
  <si>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</si>
  <si>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</si>
  <si>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</si>
  <si>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</si>
  <si>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</si>
  <si>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</si>
  <si>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</si>
  <si>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</si>
  <si>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</si>
  <si>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</si>
  <si>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</si>
  <si>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</si>
  <si>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</si>
  <si>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</si>
  <si>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</si>
  <si>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</si>
  <si>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</si>
  <si>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</si>
  <si>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</si>
  <si>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</si>
  <si>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</si>
  <si>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</si>
  <si>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</si>
  <si>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</si>
  <si>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</si>
  <si>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</si>
  <si>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</si>
  <si>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</si>
  <si>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</si>
  <si>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</si>
  <si>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</si>
  <si>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</si>
  <si>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</si>
  <si>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</si>
  <si>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</si>
  <si>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</si>
  <si>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</si>
  <si>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</si>
  <si>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</si>
  <si>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</si>
  <si>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</si>
  <si>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</si>
  <si>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</si>
  <si>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</si>
  <si>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</si>
  <si>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</si>
  <si>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</si>
  <si>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</si>
  <si>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</si>
  <si>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</si>
  <si>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</si>
  <si>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</si>
  <si>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</si>
  <si>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</si>
  <si>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</si>
  <si>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</si>
  <si>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</si>
  <si>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</si>
  <si>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</si>
  <si>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</si>
  <si>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</si>
  <si>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</si>
  <si>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</si>
  <si>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</si>
  <si>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</si>
  <si>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</si>
  <si>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</si>
  <si>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</si>
  <si>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</si>
  <si>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</si>
  <si>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</si>
  <si>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</si>
  <si>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</si>
  <si>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</si>
  <si>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</si>
  <si>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</si>
  <si>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</si>
  <si>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</si>
  <si>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</si>
  <si>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</si>
  <si>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</si>
  <si>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</si>
  <si>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</si>
  <si>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</si>
  <si>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</si>
  <si>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</si>
  <si>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</si>
  <si>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</si>
  <si>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</si>
  <si>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</si>
  <si>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</si>
  <si>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</si>
  <si>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</si>
  <si>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</si>
  <si>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</si>
  <si>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</si>
  <si>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</si>
  <si>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</si>
  <si>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</si>
  <si>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</si>
  <si>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</si>
  <si>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</si>
  <si>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</si>
  <si>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</si>
  <si>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</si>
  <si>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</si>
  <si>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</si>
  <si>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</si>
  <si>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</si>
  <si>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</si>
  <si>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</si>
  <si>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</si>
  <si>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</si>
  <si>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</si>
  <si>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</si>
  <si>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</si>
  <si>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</si>
  <si>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</si>
  <si>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</si>
  <si>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</si>
  <si>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</si>
  <si>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</si>
  <si>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</si>
  <si>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</si>
  <si>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</si>
  <si>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</si>
  <si>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</si>
  <si>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</si>
  <si>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</si>
  <si>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</si>
  <si>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</si>
  <si>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</si>
  <si>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</si>
  <si>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</si>
  <si>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</si>
  <si>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</si>
  <si>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</si>
  <si>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</si>
  <si>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</si>
  <si>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</si>
  <si>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</si>
  <si>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</si>
  <si>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</si>
  <si>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</si>
  <si>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</si>
  <si>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</si>
  <si>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</si>
  <si>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</si>
  <si>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</si>
  <si>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</si>
  <si>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</si>
  <si>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</si>
  <si>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</si>
  <si>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</si>
  <si>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</si>
  <si>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</si>
  <si>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</si>
  <si>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</si>
  <si>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</si>
  <si>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</si>
  <si>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</si>
  <si>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</si>
  <si>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</si>
  <si>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</si>
  <si>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</si>
  <si>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</si>
  <si>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</si>
  <si>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</si>
  <si>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</si>
  <si>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</si>
  <si>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</si>
  <si>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</si>
  <si>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</si>
  <si>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</si>
  <si>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</si>
  <si>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</si>
  <si>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</si>
  <si>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</si>
  <si>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</si>
  <si>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</si>
  <si>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</si>
  <si>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</si>
  <si>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</si>
  <si>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</si>
  <si>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</si>
  <si>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</si>
  <si>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</si>
  <si>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</si>
  <si>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</si>
  <si>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</si>
  <si>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</si>
  <si>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</si>
  <si>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</si>
  <si>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</si>
  <si>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</si>
  <si>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</si>
  <si>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</si>
  <si>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</si>
  <si>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</si>
  <si>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</si>
  <si>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</si>
  <si>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</si>
  <si>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</si>
  <si>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</si>
  <si>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</si>
  <si>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</si>
  <si>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</si>
  <si>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</si>
  <si>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</si>
  <si>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</si>
  <si>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</si>
  <si>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</si>
  <si>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</si>
  <si>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</si>
  <si>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</si>
  <si>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</si>
  <si>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</si>
  <si>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</si>
  <si>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</si>
  <si>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</si>
  <si>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</si>
  <si>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</si>
  <si>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</si>
  <si>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</si>
  <si>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</si>
  <si>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</si>
  <si>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</si>
  <si>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</si>
  <si>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</si>
  <si>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</si>
  <si>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</si>
  <si>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</si>
  <si>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</si>
  <si>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</si>
  <si>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</si>
  <si>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</si>
  <si>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</si>
  <si>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</si>
  <si>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</si>
  <si>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</si>
  <si>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</si>
  <si>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</si>
  <si>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</si>
  <si>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</si>
  <si>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</si>
  <si>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</si>
  <si>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</si>
  <si>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</si>
  <si>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</si>
  <si>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</si>
  <si>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</si>
  <si>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</si>
  <si>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</si>
  <si>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</si>
  <si>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</si>
  <si>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</si>
  <si>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</si>
  <si>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</si>
  <si>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</si>
  <si>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</si>
  <si>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</si>
  <si>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</si>
  <si>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</si>
  <si>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</si>
  <si>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</si>
  <si>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</si>
  <si>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</si>
  <si>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</si>
  <si>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</si>
  <si>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</si>
  <si>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</si>
  <si>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</si>
  <si>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</si>
  <si>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</si>
  <si>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</si>
  <si>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</si>
  <si>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</si>
  <si>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</si>
  <si>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</si>
  <si>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</si>
  <si>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</si>
  <si>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</si>
  <si>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</si>
  <si>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</si>
  <si>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</si>
  <si>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</si>
  <si>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</si>
  <si>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</si>
  <si>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</si>
  <si>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</si>
  <si>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</si>
  <si>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</si>
  <si>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</si>
  <si>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</si>
  <si>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</si>
  <si>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</si>
  <si>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</si>
  <si>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</si>
  <si>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</si>
  <si>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</si>
  <si>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</si>
  <si>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</si>
  <si>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</si>
  <si>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</si>
  <si>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</si>
  <si>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</si>
  <si>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</si>
  <si>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</si>
  <si>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</si>
  <si>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</si>
  <si>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</si>
  <si>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</si>
  <si>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</si>
  <si>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</si>
  <si>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</si>
  <si>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</si>
  <si>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</si>
  <si>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</si>
  <si>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</si>
  <si>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</si>
  <si>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</si>
  <si>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</si>
  <si>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</si>
  <si>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</si>
  <si>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</si>
  <si>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</si>
  <si>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</si>
  <si>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</si>
  <si>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</si>
  <si>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</si>
  <si>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</si>
  <si>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</si>
  <si>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</si>
  <si>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</si>
  <si>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</si>
  <si>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</si>
  <si>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</si>
  <si>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</si>
  <si>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</si>
  <si>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</si>
  <si>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</si>
  <si>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</si>
  <si>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</si>
  <si>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</si>
  <si>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</si>
  <si>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</si>
  <si>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</si>
  <si>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</si>
  <si>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</si>
  <si>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</si>
  <si>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</si>
  <si>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</si>
  <si>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</si>
  <si>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</si>
  <si>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</si>
  <si>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</si>
  <si>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</si>
  <si>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</si>
  <si>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</si>
  <si>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</si>
  <si>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</si>
  <si>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</si>
  <si>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</si>
  <si>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</si>
  <si>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</si>
  <si>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</si>
  <si>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</si>
  <si>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</si>
  <si>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</si>
  <si>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</si>
  <si>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</si>
  <si>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</si>
  <si>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</si>
  <si>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</si>
  <si>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</si>
  <si>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</si>
  <si>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</si>
  <si>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</si>
  <si>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</si>
  <si>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</si>
  <si>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</si>
  <si>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</si>
  <si>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</si>
  <si>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</si>
  <si>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</si>
  <si>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</si>
  <si>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</si>
  <si>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</si>
  <si>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</si>
  <si>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</si>
  <si>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</si>
  <si>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</si>
  <si>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</si>
  <si>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</si>
  <si>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</si>
  <si>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</si>
  <si>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</si>
  <si>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</si>
  <si>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</si>
  <si>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</si>
  <si>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</si>
  <si>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</si>
  <si>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</si>
  <si>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</si>
  <si>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</si>
  <si>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</si>
  <si>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</si>
  <si>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</si>
  <si>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</si>
  <si>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</si>
  <si>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</si>
  <si>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</si>
  <si>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</si>
  <si>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</si>
  <si>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</si>
  <si>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</si>
  <si>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</si>
  <si>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</si>
  <si>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</si>
  <si>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</si>
  <si>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</si>
  <si>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</si>
  <si>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</si>
  <si>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</si>
  <si>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</si>
  <si>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</si>
  <si>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</si>
  <si>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</si>
  <si>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</si>
  <si>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</si>
  <si>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</si>
  <si>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</si>
  <si>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</si>
  <si>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</si>
  <si>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</si>
  <si>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</si>
  <si>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</si>
  <si>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</si>
  <si>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</si>
  <si>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</si>
  <si>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</si>
  <si>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</si>
  <si>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</si>
  <si>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</si>
  <si>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</si>
  <si>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</si>
  <si>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</si>
  <si>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</si>
  <si>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</si>
  <si>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</si>
  <si>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</si>
  <si>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</si>
  <si>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</si>
  <si>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</si>
  <si>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</si>
  <si>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</si>
  <si>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</si>
  <si>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</si>
  <si>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</si>
  <si>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</si>
  <si>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</si>
  <si>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</si>
  <si>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</si>
  <si>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</si>
  <si>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</si>
  <si>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</si>
  <si>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</si>
  <si>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</si>
  <si>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</si>
  <si>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</si>
  <si>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</si>
  <si>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</si>
  <si>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</si>
  <si>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</si>
  <si>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</si>
  <si>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</si>
  <si>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</si>
  <si>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</si>
  <si>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</si>
  <si>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</si>
  <si>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</si>
  <si>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</si>
  <si>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</si>
  <si>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</si>
  <si>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</si>
  <si>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</si>
  <si>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</si>
  <si>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</si>
  <si>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</si>
  <si>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</si>
  <si>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</si>
  <si>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</si>
  <si>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</si>
  <si>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</si>
  <si>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</si>
  <si>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</si>
  <si>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</si>
  <si>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</si>
  <si>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</si>
  <si>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</si>
  <si>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</si>
  <si>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</si>
  <si>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</si>
  <si>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</si>
  <si>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</si>
  <si>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</si>
  <si>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</si>
  <si>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</si>
  <si>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</si>
  <si>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</si>
  <si>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</si>
  <si>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</si>
  <si>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</si>
  <si>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</si>
  <si>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</si>
  <si>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</si>
  <si>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</si>
  <si>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</si>
  <si>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</si>
  <si>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</si>
  <si>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</si>
  <si>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</si>
  <si>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</si>
  <si>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</si>
  <si>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</si>
  <si>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</si>
  <si>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</si>
  <si>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</si>
  <si>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</si>
  <si>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</si>
  <si>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</si>
  <si>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</si>
  <si>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</si>
  <si>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</si>
  <si>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</si>
  <si>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</si>
  <si>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</si>
  <si>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</si>
  <si>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</si>
  <si>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</si>
  <si>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</si>
  <si>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</si>
  <si>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</si>
  <si>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</si>
  <si>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</si>
  <si>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</si>
  <si>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</si>
  <si>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</si>
  <si>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</si>
  <si>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</si>
  <si>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</si>
  <si>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</si>
  <si>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</si>
  <si>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</si>
  <si>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</si>
  <si>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</si>
  <si>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</si>
  <si>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</si>
  <si>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</si>
  <si>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</si>
  <si>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</si>
  <si>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</si>
  <si>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</si>
  <si>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</si>
  <si>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</si>
  <si>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</si>
  <si>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</si>
  <si>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</si>
  <si>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</si>
  <si>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</si>
  <si>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</si>
  <si>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</si>
  <si>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</si>
  <si>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</si>
  <si>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</si>
  <si>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</si>
  <si>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</si>
  <si>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</si>
  <si>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</si>
  <si>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</si>
  <si>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</si>
  <si>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</si>
  <si>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</si>
  <si>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</si>
  <si>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</si>
  <si>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</si>
  <si>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</si>
  <si>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</si>
  <si>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</si>
  <si>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</si>
  <si>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</si>
  <si>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</si>
  <si>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</si>
  <si>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</si>
  <si>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</si>
  <si>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</si>
  <si>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</si>
  <si>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</si>
  <si>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</si>
  <si>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</si>
  <si>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</si>
  <si>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</si>
  <si>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</si>
  <si>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</si>
  <si>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</si>
  <si>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</si>
  <si>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</si>
  <si>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</si>
  <si>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</si>
  <si>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</si>
  <si>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</si>
  <si>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</si>
  <si>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</si>
  <si>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</si>
  <si>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</si>
  <si>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</si>
  <si>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</si>
  <si>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</si>
  <si>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</si>
  <si>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</si>
  <si>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</si>
  <si>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</si>
  <si>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</si>
  <si>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</si>
  <si>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</si>
  <si>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</si>
  <si>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</si>
  <si>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</si>
  <si>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</si>
  <si>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</si>
  <si>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</si>
  <si>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</si>
  <si>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</si>
  <si>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</si>
  <si>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</si>
  <si>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</si>
  <si>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</si>
  <si>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</si>
  <si>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</si>
  <si>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</si>
  <si>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</si>
  <si>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</si>
  <si>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</si>
  <si>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</si>
  <si>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</si>
  <si>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</si>
  <si>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</si>
  <si>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</si>
  <si>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</si>
  <si>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</si>
  <si>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</si>
  <si>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</si>
  <si>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</si>
  <si>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</si>
  <si>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</si>
  <si>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</si>
  <si>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</si>
  <si>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</si>
  <si>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</si>
  <si>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</si>
  <si>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</si>
  <si>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</si>
  <si>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</si>
  <si>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</si>
  <si>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</si>
  <si>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</si>
  <si>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</si>
  <si>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</si>
  <si>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</si>
  <si>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</si>
  <si>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</si>
  <si>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</si>
  <si>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</si>
  <si>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</si>
  <si>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</si>
  <si>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</si>
  <si>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</si>
  <si>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</si>
  <si>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</si>
  <si>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</si>
  <si>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</si>
  <si>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</si>
  <si>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</si>
  <si>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</si>
  <si>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</si>
  <si>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</si>
  <si>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</si>
  <si>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</si>
  <si>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</si>
  <si>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</si>
  <si>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</si>
  <si>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</si>
  <si>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</si>
  <si>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</si>
  <si>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</si>
  <si>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</si>
  <si>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</si>
  <si>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</si>
  <si>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</si>
  <si>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</si>
  <si>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</si>
  <si>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</si>
  <si>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</si>
  <si>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</si>
  <si>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</si>
  <si>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</si>
  <si>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</si>
  <si>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</si>
  <si>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</si>
  <si>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</si>
  <si>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</si>
  <si>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</si>
  <si>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</si>
  <si>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</si>
  <si>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</si>
  <si>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</si>
  <si>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</si>
  <si>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</si>
  <si>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</si>
  <si>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</si>
  <si>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</si>
  <si>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</si>
  <si>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</si>
  <si>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</si>
  <si>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</si>
  <si>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</si>
  <si>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</si>
  <si>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</si>
  <si>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</si>
  <si>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</si>
  <si>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</si>
  <si>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</si>
  <si>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</si>
  <si>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</si>
  <si>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</si>
  <si>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</si>
  <si>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</si>
  <si>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</si>
  <si>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</si>
  <si>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</si>
  <si>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</si>
  <si>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</si>
  <si>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</si>
  <si>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</si>
  <si>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</si>
  <si>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</si>
  <si>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</si>
  <si>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</si>
  <si>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</si>
  <si>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</si>
  <si>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</si>
  <si>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</si>
  <si>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</si>
  <si>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</si>
  <si>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</si>
  <si>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</si>
  <si>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</si>
  <si>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</si>
  <si>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</si>
  <si>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</si>
  <si>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</si>
  <si>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</si>
  <si>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</si>
  <si>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</si>
  <si>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</si>
  <si>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</si>
  <si>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</si>
  <si>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</si>
  <si>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</si>
  <si>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</si>
  <si>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</si>
  <si>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</si>
  <si>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</si>
  <si>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</si>
  <si>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</si>
  <si>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</si>
  <si>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</si>
  <si>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</si>
  <si>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</si>
  <si>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</si>
  <si>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</si>
  <si>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</si>
  <si>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</si>
  <si>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</si>
  <si>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</si>
  <si>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</si>
  <si>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</si>
  <si>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</si>
  <si>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</si>
  <si>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</si>
  <si>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</si>
  <si>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</si>
  <si>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</si>
  <si>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</si>
  <si>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</si>
  <si>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</si>
  <si>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</si>
  <si>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</si>
  <si>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</si>
  <si>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</si>
  <si>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</si>
  <si>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</si>
  <si>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</si>
  <si>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</si>
  <si>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</si>
  <si>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</si>
  <si>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</si>
  <si>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</si>
  <si>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</si>
  <si>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</si>
  <si>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</si>
  <si>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</si>
  <si>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</si>
  <si>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</si>
  <si>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</si>
  <si>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</si>
  <si>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</si>
  <si>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</si>
  <si>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</si>
  <si>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</si>
  <si>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</si>
  <si>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</si>
  <si>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</si>
  <si>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</si>
  <si>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</si>
  <si>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</si>
  <si>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</si>
  <si>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</si>
  <si>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</si>
  <si>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</si>
  <si>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</si>
  <si>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</si>
  <si>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</si>
  <si>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</si>
  <si>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</si>
  <si>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</si>
  <si>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</si>
  <si>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</si>
  <si>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</si>
  <si>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</si>
  <si>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</si>
  <si>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</si>
  <si>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</si>
  <si>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</si>
  <si>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</si>
  <si>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</si>
  <si>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</si>
  <si>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</si>
  <si>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</si>
  <si>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</si>
  <si>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</si>
  <si>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</si>
  <si>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</si>
  <si>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</si>
  <si>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</si>
  <si>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</si>
  <si>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</si>
  <si>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</si>
  <si>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</si>
  <si>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</si>
  <si>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</si>
  <si>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</si>
  <si>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</si>
  <si>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</si>
  <si>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</si>
  <si>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</si>
  <si>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</si>
  <si>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</si>
  <si>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</si>
  <si>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</si>
  <si>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</si>
  <si>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</si>
  <si>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</si>
  <si>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</si>
  <si>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</si>
  <si>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</si>
  <si>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</si>
  <si>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</si>
  <si>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</si>
  <si>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</si>
  <si>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</si>
  <si>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</si>
  <si>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</si>
  <si>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</si>
  <si>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</si>
  <si>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</si>
  <si>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</si>
  <si>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</si>
  <si>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</si>
  <si>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</si>
  <si>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</si>
  <si>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</si>
  <si>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</si>
  <si>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</si>
  <si>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</si>
  <si>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</si>
  <si>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</si>
  <si>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</si>
  <si>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</si>
  <si>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</si>
  <si>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</si>
  <si>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</si>
  <si>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</si>
  <si>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</si>
  <si>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</si>
  <si>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</si>
  <si>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</si>
  <si>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</si>
  <si>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</si>
  <si>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</si>
  <si>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</si>
  <si>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</si>
  <si>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</si>
  <si>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</si>
  <si>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</si>
  <si>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</si>
  <si>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</si>
  <si>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</si>
  <si>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</si>
  <si>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</si>
  <si>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</si>
  <si>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</si>
  <si>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</si>
  <si>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</si>
  <si>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</si>
  <si>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</si>
  <si>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</si>
  <si>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</si>
  <si>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</si>
  <si>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</si>
  <si>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</si>
  <si>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</si>
  <si>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</si>
  <si>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</si>
  <si>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</si>
  <si>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</si>
  <si>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</si>
  <si>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</si>
  <si>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</si>
  <si>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</si>
  <si>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</si>
  <si>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</si>
  <si>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</si>
  <si>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</si>
  <si>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</si>
  <si>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</si>
  <si>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</si>
  <si>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</si>
  <si>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</si>
  <si>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</si>
  <si>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</si>
  <si>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</si>
  <si>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</si>
  <si>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</si>
  <si>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</si>
  <si>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</si>
  <si>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</si>
  <si>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</si>
  <si>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</si>
  <si>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</si>
  <si>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</si>
  <si>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</si>
  <si>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</si>
  <si>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</si>
  <si>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</si>
  <si>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</si>
  <si>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</si>
  <si>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</si>
  <si>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</si>
  <si>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</si>
  <si>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</si>
  <si>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</si>
  <si>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</si>
  <si>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</si>
  <si>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</si>
  <si>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</si>
  <si>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</si>
  <si>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</si>
  <si>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</si>
  <si>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</si>
  <si>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</si>
  <si>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</si>
  <si>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</si>
  <si>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</si>
  <si>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</si>
  <si>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</si>
  <si>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</si>
  <si>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</si>
  <si>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</si>
  <si>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</si>
  <si>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</si>
  <si>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</si>
  <si>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</si>
  <si>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</si>
  <si>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</si>
  <si>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</si>
  <si>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</si>
  <si>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</si>
  <si>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</si>
  <si>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</si>
  <si>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</si>
  <si>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</si>
  <si>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</si>
  <si>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</si>
  <si>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</si>
  <si>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</si>
  <si>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</si>
  <si>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</si>
  <si>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</si>
  <si>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</si>
  <si>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</si>
  <si>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</si>
  <si>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</si>
  <si>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</si>
  <si>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</si>
  <si>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</si>
  <si>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</si>
  <si>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</si>
  <si>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</si>
  <si>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</si>
  <si>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</si>
  <si>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</si>
  <si>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</si>
  <si>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</si>
  <si>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</si>
  <si>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</si>
  <si>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</si>
  <si>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</si>
  <si>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</si>
  <si>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</si>
  <si>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</si>
  <si>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</si>
  <si>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</si>
  <si>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</si>
  <si>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</si>
  <si>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</si>
  <si>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</si>
  <si>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</si>
  <si>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</si>
  <si>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</si>
  <si>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</si>
  <si>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</si>
  <si>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</si>
  <si>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</si>
  <si>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</si>
  <si>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</si>
  <si>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</si>
  <si>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</si>
  <si>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</si>
  <si>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</si>
  <si>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</si>
  <si>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</si>
  <si>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</si>
  <si>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</si>
  <si>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</si>
  <si>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</si>
  <si>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</si>
  <si>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</si>
  <si>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</si>
  <si>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</si>
  <si>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</si>
  <si>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</si>
  <si>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</si>
  <si>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</si>
  <si>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</si>
  <si>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</si>
  <si>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</si>
  <si>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</si>
  <si>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</si>
  <si>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</si>
  <si>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</si>
  <si>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</si>
  <si>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</si>
  <si>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</si>
  <si>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</si>
  <si>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</si>
  <si>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</si>
  <si>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</si>
  <si>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</si>
  <si>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</si>
  <si>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</si>
  <si>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</si>
  <si>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</si>
  <si>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</si>
  <si>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</si>
  <si>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</si>
  <si>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</si>
  <si>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</si>
  <si>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</si>
  <si>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</si>
  <si>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</si>
  <si>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</si>
  <si>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</si>
  <si>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</si>
  <si>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</si>
  <si>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</si>
  <si>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</si>
  <si>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</si>
  <si>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</si>
  <si>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</si>
  <si>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</si>
  <si>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</si>
  <si>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</si>
  <si>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</si>
  <si>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</si>
  <si>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</si>
  <si>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</si>
  <si>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</si>
  <si>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</si>
  <si>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</si>
  <si>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</si>
  <si>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</si>
  <si>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</si>
  <si>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</si>
  <si>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</si>
  <si>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</si>
  <si>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</si>
  <si>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</si>
  <si>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</si>
  <si>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</si>
  <si>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</si>
  <si>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</si>
  <si>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</si>
  <si>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</si>
  <si>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</si>
  <si>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</si>
  <si>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</si>
  <si>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</si>
  <si>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</si>
  <si>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</si>
  <si>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</si>
  <si>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</si>
  <si>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</si>
  <si>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</si>
  <si>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</si>
  <si>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</si>
  <si>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</si>
  <si>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</si>
  <si>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</si>
  <si>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</si>
  <si>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</si>
  <si>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</si>
  <si>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</si>
  <si>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</si>
  <si>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</si>
  <si>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</si>
  <si>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</si>
  <si>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</si>
  <si>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</si>
  <si>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</si>
  <si>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</si>
  <si>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</si>
  <si>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</si>
  <si>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</si>
  <si>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</si>
  <si>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</si>
  <si>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</si>
  <si>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</si>
  <si>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</si>
  <si>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</si>
  <si>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</si>
  <si>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</si>
  <si>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</si>
  <si>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</si>
  <si>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</si>
  <si>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</si>
  <si>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</si>
  <si>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</si>
  <si>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</si>
  <si>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</si>
  <si>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</si>
  <si>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</si>
  <si>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</si>
  <si>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</si>
  <si>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</si>
  <si>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</si>
  <si>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</si>
  <si>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</si>
  <si>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</si>
  <si>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</si>
  <si>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</si>
  <si>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</si>
  <si>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</si>
  <si>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</si>
  <si>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</si>
  <si>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</si>
  <si>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</si>
  <si>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</si>
  <si>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</si>
  <si>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</si>
  <si>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</si>
  <si>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</si>
  <si>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</si>
  <si>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</si>
  <si>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</si>
  <si>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</si>
  <si>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</si>
  <si>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</si>
  <si>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</si>
  <si>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</si>
  <si>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</si>
  <si>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</si>
  <si>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</si>
  <si>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</si>
  <si>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</si>
  <si>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</si>
  <si>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</si>
  <si>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</si>
  <si>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</si>
  <si>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</si>
  <si>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</si>
  <si>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</si>
  <si>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</si>
  <si>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</si>
  <si>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</si>
  <si>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</si>
  <si>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</si>
  <si>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</si>
  <si>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</si>
  <si>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</si>
  <si>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</si>
  <si>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</si>
  <si>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</si>
  <si>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</si>
  <si>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</si>
  <si>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</si>
  <si>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</si>
  <si>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</si>
  <si>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</si>
  <si>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</si>
  <si>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</si>
  <si>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</si>
  <si>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</si>
  <si>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</si>
  <si>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</si>
  <si>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</si>
  <si>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</si>
  <si>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</si>
  <si>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</si>
  <si>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</si>
  <si>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</si>
  <si>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</si>
  <si>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</si>
  <si>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</si>
  <si>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</si>
  <si>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</si>
  <si>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</si>
  <si>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</si>
  <si>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</si>
  <si>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</si>
  <si>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</si>
  <si>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</si>
  <si>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</si>
  <si>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</si>
  <si>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</si>
  <si>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</si>
  <si>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</si>
  <si>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</si>
  <si>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</si>
  <si>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</si>
  <si>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</si>
  <si>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</si>
  <si>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</si>
  <si>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</si>
  <si>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</si>
  <si>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</si>
  <si>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</si>
  <si>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</si>
  <si>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</si>
  <si>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</si>
  <si>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</si>
  <si>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</si>
  <si>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</si>
  <si>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</si>
  <si>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</si>
  <si>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</si>
  <si>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</si>
  <si>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</si>
  <si>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</si>
  <si>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</si>
  <si>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</si>
  <si>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</si>
  <si>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</si>
  <si>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</si>
  <si>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</si>
  <si>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</si>
  <si>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</si>
  <si>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</si>
  <si>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</si>
  <si>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</si>
  <si>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</si>
  <si>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</si>
  <si>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</si>
  <si>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</si>
  <si>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</si>
  <si>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</si>
  <si>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</si>
  <si>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</si>
  <si>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</si>
  <si>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</si>
  <si>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</si>
  <si>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</si>
  <si>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</si>
  <si>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</si>
  <si>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</si>
  <si>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</si>
  <si>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</si>
  <si>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</si>
  <si>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</si>
  <si>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</si>
  <si>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</si>
  <si>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</si>
  <si>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</si>
  <si>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</si>
  <si>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</si>
  <si>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</si>
  <si>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</si>
  <si>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</si>
  <si>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</si>
  <si>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</si>
  <si>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</si>
  <si>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</si>
  <si>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</si>
  <si>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</si>
  <si>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</si>
  <si>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</si>
  <si>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</si>
  <si>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</si>
  <si>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</si>
  <si>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</si>
  <si>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</si>
  <si>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</si>
  <si>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</si>
  <si>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</si>
  <si>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</si>
  <si>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</si>
  <si>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</si>
  <si>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</si>
  <si>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</si>
  <si>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</si>
  <si>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</si>
  <si>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</si>
  <si>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</si>
  <si>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</si>
  <si>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</si>
  <si>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</si>
  <si>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</si>
  <si>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</si>
  <si>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</si>
  <si>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</si>
  <si>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</si>
  <si>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</si>
  <si>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</si>
  <si>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</si>
  <si>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</si>
  <si>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</si>
  <si>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</si>
  <si>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</si>
  <si>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</si>
  <si>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</si>
  <si>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</si>
  <si>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</si>
  <si>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</si>
  <si>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</si>
  <si>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</si>
  <si>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</si>
  <si>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</si>
  <si>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</si>
  <si>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</si>
  <si>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</si>
  <si>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</si>
  <si>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</si>
  <si>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</si>
  <si>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</si>
  <si>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</si>
  <si>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</si>
  <si>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</si>
  <si>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</si>
  <si>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</si>
  <si>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</si>
  <si>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</si>
  <si>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</si>
  <si>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</si>
  <si>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</si>
  <si>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</si>
  <si>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</si>
  <si>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</si>
  <si>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</si>
  <si>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</si>
  <si>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</si>
  <si>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</si>
  <si>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</si>
  <si>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</si>
  <si>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</si>
  <si>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</si>
  <si>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</si>
  <si>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</si>
  <si>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</si>
  <si>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</si>
  <si>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</si>
  <si>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</si>
  <si>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</si>
  <si>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</si>
  <si>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</si>
  <si>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</si>
  <si>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</si>
  <si>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</si>
  <si>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</si>
  <si>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</si>
  <si>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</si>
  <si>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</si>
  <si>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</si>
  <si>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</si>
  <si>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</si>
  <si>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</si>
  <si>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</si>
  <si>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</si>
  <si>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</si>
  <si>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</si>
  <si>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</si>
  <si>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</si>
  <si>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</si>
  <si>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</si>
  <si>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</si>
  <si>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</si>
  <si>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</si>
  <si>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</si>
  <si>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</si>
  <si>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</si>
  <si>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</si>
  <si>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</si>
  <si>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</si>
  <si>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</si>
  <si>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</si>
  <si>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</si>
  <si>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</si>
  <si>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</si>
  <si>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</si>
  <si>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</si>
  <si>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</si>
  <si>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</si>
  <si>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</si>
  <si>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</si>
  <si>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</si>
  <si>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</si>
  <si>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</si>
  <si>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</si>
  <si>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</si>
  <si>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</si>
  <si>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</si>
  <si>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</si>
  <si>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</si>
  <si>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</si>
  <si>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</si>
  <si>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</si>
  <si>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</si>
  <si>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</si>
  <si>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</si>
  <si>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</si>
  <si>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</si>
  <si>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</si>
  <si>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</si>
  <si>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</si>
  <si>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</si>
  <si>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</si>
  <si>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</si>
  <si>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</si>
  <si>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</si>
  <si>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</si>
  <si>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</si>
  <si>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</si>
  <si>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</si>
  <si>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</si>
  <si>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</si>
  <si>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</si>
  <si>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</si>
  <si>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</si>
  <si>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</si>
  <si>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</si>
  <si>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</si>
  <si>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</si>
  <si>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</si>
  <si>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</si>
  <si>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</si>
  <si>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</si>
  <si>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</si>
  <si>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</si>
  <si>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</si>
  <si>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</si>
  <si>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</si>
  <si>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</si>
  <si>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</si>
  <si>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</si>
  <si>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</si>
  <si>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</si>
  <si>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</si>
  <si>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</si>
  <si>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</si>
  <si>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</si>
  <si>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</si>
  <si>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</si>
  <si>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</si>
  <si>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</si>
  <si>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</si>
  <si>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</si>
  <si>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</si>
  <si>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</si>
  <si>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</si>
  <si>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</si>
  <si>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</si>
  <si>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</si>
  <si>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</si>
  <si>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</si>
  <si>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</si>
  <si>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</si>
  <si>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</si>
  <si>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</si>
  <si>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</si>
  <si>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</si>
  <si>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</si>
  <si>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</si>
  <si>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</si>
  <si>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</si>
  <si>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</si>
  <si>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</si>
  <si>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</si>
  <si>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</si>
  <si>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</si>
  <si>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</si>
  <si>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</si>
  <si>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</si>
  <si>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</si>
  <si>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</si>
  <si>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</si>
  <si>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</si>
  <si>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</si>
  <si>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</si>
  <si>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</si>
  <si>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</si>
  <si>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</si>
  <si>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</si>
  <si>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</si>
  <si>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</si>
  <si>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</si>
  <si>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</si>
  <si>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</si>
  <si>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</si>
  <si>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</si>
  <si>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</si>
  <si>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</si>
  <si>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</si>
  <si>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</si>
  <si>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</si>
  <si>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</si>
  <si>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</si>
  <si>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</si>
  <si>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</si>
  <si>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</si>
  <si>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</si>
  <si>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</si>
  <si>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</si>
  <si>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</si>
  <si>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</si>
  <si>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</si>
  <si>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</si>
  <si>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</si>
  <si>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</si>
  <si>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</si>
  <si>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</si>
  <si>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</si>
  <si>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</si>
  <si>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</si>
  <si>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</si>
  <si>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</si>
  <si>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</si>
  <si>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</si>
  <si>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</si>
  <si>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</si>
  <si>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</si>
  <si>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</si>
  <si>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</si>
  <si>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</si>
  <si>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</si>
  <si>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</si>
  <si>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</si>
  <si>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</si>
  <si>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</si>
  <si>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</si>
  <si>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</si>
  <si>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</si>
  <si>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</si>
  <si>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</si>
  <si>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</si>
  <si>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</si>
  <si>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</si>
  <si>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</si>
  <si>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</si>
  <si>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</si>
  <si>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</si>
  <si>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</si>
  <si>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</si>
  <si>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</si>
  <si>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</si>
  <si>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</si>
  <si>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</si>
  <si>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</si>
  <si>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</si>
  <si>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</si>
  <si>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</si>
  <si>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</si>
  <si>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</si>
  <si>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</si>
  <si>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</si>
  <si>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</si>
  <si>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</si>
  <si>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</si>
  <si>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</si>
  <si>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</si>
  <si>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</si>
  <si>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</si>
  <si>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</si>
  <si>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</si>
  <si>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</si>
  <si>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</si>
  <si>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</si>
  <si>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</si>
  <si>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</si>
  <si>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</si>
  <si>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</si>
  <si>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</si>
  <si>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</si>
  <si>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</si>
  <si>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</si>
  <si>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</si>
  <si>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</si>
  <si>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</si>
  <si>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</si>
  <si>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</si>
  <si>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</si>
  <si>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</si>
  <si>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</si>
  <si>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</si>
  <si>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</si>
  <si>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</si>
  <si>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</si>
  <si>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</si>
  <si>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</si>
  <si>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</si>
  <si>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</si>
  <si>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</si>
  <si>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</si>
  <si>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</si>
  <si>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</si>
  <si>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</si>
  <si>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</si>
  <si>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</si>
  <si>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</si>
  <si>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</si>
  <si>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</si>
  <si>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</si>
  <si>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</si>
  <si>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</si>
  <si>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</si>
  <si>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</si>
  <si>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</si>
  <si>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</si>
  <si>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</si>
  <si>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</si>
  <si>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</si>
  <si>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</si>
  <si>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</si>
  <si>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</si>
  <si>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</si>
  <si>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</si>
  <si>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</si>
  <si>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</si>
  <si>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</si>
  <si>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</si>
  <si>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</si>
  <si>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</si>
  <si>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</si>
  <si>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</si>
  <si>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</si>
  <si>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</si>
  <si>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</si>
  <si>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</si>
  <si>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</si>
  <si>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</si>
  <si>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</si>
  <si>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</si>
  <si>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</si>
  <si>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</si>
  <si>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</si>
  <si>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</si>
  <si>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</si>
  <si>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</si>
  <si>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</si>
  <si>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</si>
  <si>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</si>
  <si>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</si>
  <si>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</si>
  <si>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</si>
  <si>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</si>
  <si>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</si>
  <si>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</si>
  <si>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</si>
  <si>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</si>
  <si>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</si>
  <si>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</si>
  <si>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</si>
  <si>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</si>
  <si>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</si>
  <si>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</si>
  <si>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</si>
  <si>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</si>
  <si>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</si>
  <si>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</si>
  <si>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</si>
  <si>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</si>
  <si>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</si>
  <si>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</si>
  <si>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</si>
  <si>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</si>
  <si>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</si>
  <si>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</si>
  <si>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</si>
  <si>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</si>
  <si>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</si>
  <si>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</si>
  <si>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</si>
  <si>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</si>
  <si>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</si>
  <si>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</si>
  <si>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</si>
  <si>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</si>
  <si>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</si>
  <si>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</si>
  <si>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</si>
  <si>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</si>
  <si>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</si>
  <si>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</si>
  <si>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</si>
  <si>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</si>
  <si>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</si>
  <si>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</si>
  <si>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</si>
  <si>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</si>
  <si>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</si>
  <si>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</si>
  <si>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</si>
  <si>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</si>
  <si>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</si>
  <si>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</si>
  <si>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</si>
  <si>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</si>
  <si>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</si>
  <si>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</si>
  <si>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</si>
  <si>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</si>
  <si>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</si>
  <si>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</si>
  <si>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</si>
  <si>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</si>
  <si>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</si>
  <si>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</si>
  <si>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</si>
  <si>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</si>
  <si>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</si>
  <si>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</si>
  <si>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</si>
  <si>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</si>
  <si>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</si>
  <si>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</si>
  <si>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</si>
  <si>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</si>
  <si>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</si>
  <si>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</si>
  <si>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</si>
  <si>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</si>
  <si>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</si>
  <si>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</si>
  <si>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</si>
  <si>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</si>
  <si>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</si>
  <si>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</si>
  <si>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</si>
  <si>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</si>
  <si>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</si>
  <si>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</si>
  <si>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</si>
  <si>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</si>
  <si>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</si>
  <si>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</si>
  <si>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</si>
  <si>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</si>
  <si>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</si>
  <si>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</si>
  <si>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</si>
  <si>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</si>
  <si>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</si>
  <si>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</si>
  <si>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</si>
  <si>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</si>
  <si>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</si>
  <si>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</si>
  <si>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</si>
  <si>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</si>
  <si>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</si>
  <si>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</si>
  <si>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</si>
  <si>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</si>
  <si>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</si>
  <si>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</si>
  <si>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</si>
  <si>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</si>
  <si>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</si>
  <si>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</si>
  <si>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</si>
  <si>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</si>
  <si>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</si>
  <si>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</si>
  <si>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</si>
  <si>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</si>
  <si>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</si>
  <si>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</si>
  <si>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</si>
  <si>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</si>
  <si>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</si>
  <si>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</si>
  <si>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</si>
  <si>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</si>
  <si>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</si>
  <si>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</si>
  <si>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</si>
  <si>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</si>
  <si>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</si>
  <si>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</si>
  <si>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</si>
  <si>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</si>
  <si>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</si>
  <si>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</si>
  <si>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</si>
  <si>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</si>
  <si>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</si>
  <si>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</si>
  <si>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</si>
  <si>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</si>
  <si>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</si>
  <si>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</si>
  <si>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</si>
  <si>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</si>
  <si>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</si>
  <si>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</si>
  <si>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</si>
  <si>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</si>
  <si>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</si>
  <si>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</si>
  <si>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</si>
  <si>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</si>
  <si>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</si>
  <si>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</si>
  <si>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</si>
  <si>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</si>
  <si>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</si>
  <si>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</si>
  <si>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</si>
  <si>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</si>
  <si>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</si>
  <si>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</si>
  <si>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</si>
  <si>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</si>
  <si>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</si>
  <si>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</si>
  <si>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</si>
  <si>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</si>
  <si>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</si>
  <si>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</si>
  <si>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</si>
  <si>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</si>
  <si>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</si>
  <si>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</si>
  <si>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</si>
  <si>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</si>
  <si>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</si>
  <si>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</si>
  <si>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</si>
  <si>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</si>
  <si>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</si>
  <si>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</si>
  <si>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</si>
  <si>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</si>
  <si>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</si>
  <si>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</si>
  <si>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</si>
  <si>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</si>
  <si>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</si>
  <si>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</si>
  <si>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</si>
  <si>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</si>
  <si>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</si>
  <si>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</si>
  <si>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</si>
  <si>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</si>
  <si>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</si>
  <si>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</si>
  <si>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</si>
  <si>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</si>
  <si>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</si>
  <si>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</si>
  <si>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</si>
  <si>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</si>
  <si>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</si>
  <si>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</si>
  <si>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</si>
  <si>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</si>
  <si>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</si>
  <si>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</si>
  <si>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</si>
  <si>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</si>
  <si>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</si>
  <si>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</si>
  <si>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</si>
  <si>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</si>
  <si>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</si>
  <si>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</si>
  <si>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</si>
  <si>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</si>
  <si>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</si>
  <si>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</si>
  <si>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</si>
  <si>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</si>
  <si>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</si>
  <si>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</si>
  <si>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</si>
  <si>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</si>
  <si>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</si>
  <si>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</si>
  <si>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</si>
  <si>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</si>
  <si>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</si>
  <si>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</si>
  <si>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</si>
  <si>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</si>
  <si>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</si>
  <si>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</si>
  <si>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</si>
  <si>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</si>
  <si>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</si>
  <si>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</si>
  <si>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</si>
  <si>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</si>
  <si>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</si>
  <si>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</si>
  <si>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</si>
  <si>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</si>
  <si>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</si>
  <si>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</si>
  <si>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</si>
  <si>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</si>
  <si>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</si>
  <si>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</si>
  <si>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</si>
  <si>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</si>
  <si>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</si>
  <si>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</si>
  <si>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</si>
  <si>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</si>
  <si>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</si>
  <si>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</si>
  <si>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</si>
  <si>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</si>
  <si>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</si>
  <si>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</si>
  <si>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</si>
  <si>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</si>
  <si>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</si>
  <si>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</si>
  <si>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</si>
  <si>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</si>
  <si>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</si>
  <si>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</si>
  <si>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</si>
  <si>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</si>
  <si>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</si>
  <si>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</si>
  <si>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</si>
  <si>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</si>
  <si>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</si>
  <si>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</si>
  <si>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</si>
  <si>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</si>
  <si>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</si>
  <si>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</si>
  <si>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</si>
  <si>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</si>
  <si>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</si>
  <si>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</si>
  <si>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</si>
  <si>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</si>
  <si>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</si>
  <si>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</si>
  <si>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</si>
  <si>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</si>
  <si>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</si>
  <si>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</si>
  <si>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</si>
  <si>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</si>
  <si>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</si>
  <si>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</si>
  <si>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</si>
  <si>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</si>
  <si>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</si>
  <si>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</si>
  <si>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</si>
  <si>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</si>
  <si>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</si>
  <si>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</si>
  <si>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</si>
  <si>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</si>
  <si>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</si>
  <si>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</si>
  <si>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</si>
  <si>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</si>
  <si>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</si>
  <si>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</si>
  <si>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</si>
  <si>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</si>
  <si>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</si>
  <si>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</si>
  <si>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</si>
  <si>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</si>
  <si>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</si>
  <si>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</si>
  <si>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</si>
  <si>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</si>
  <si>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</si>
  <si>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</si>
  <si>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</si>
  <si>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</si>
  <si>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</si>
  <si>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</si>
  <si>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</si>
  <si>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</si>
  <si>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</si>
  <si>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</si>
  <si>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</si>
  <si>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</si>
  <si>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</si>
  <si>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</si>
  <si>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</si>
  <si>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</si>
  <si>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</si>
  <si>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</si>
  <si>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</si>
  <si>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</si>
  <si>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</si>
  <si>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</si>
  <si>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</si>
  <si>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</si>
  <si>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</si>
  <si>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</si>
  <si>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</si>
  <si>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</si>
  <si>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</si>
  <si>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</si>
  <si>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</si>
  <si>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</si>
  <si>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</si>
  <si>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</si>
  <si>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</si>
  <si>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</si>
  <si>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</si>
  <si>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</si>
  <si>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</si>
  <si>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</si>
  <si>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</si>
  <si>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</si>
  <si>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</si>
  <si>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</si>
  <si>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</si>
  <si>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</si>
  <si>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</si>
  <si>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</si>
  <si>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</si>
  <si>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</si>
  <si>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</si>
  <si>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</si>
  <si>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</si>
  <si>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</si>
  <si>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</si>
  <si>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</si>
  <si>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</si>
  <si>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</si>
  <si>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</si>
  <si>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</si>
  <si>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</si>
  <si>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</si>
  <si>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</si>
  <si>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</si>
  <si>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</si>
  <si>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</si>
  <si>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</si>
  <si>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</si>
  <si>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</si>
  <si>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</si>
  <si>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</si>
  <si>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</si>
  <si>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</si>
  <si>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</si>
  <si>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</si>
  <si>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</si>
  <si>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</si>
  <si>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</si>
  <si>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</si>
  <si>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</si>
  <si>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</si>
  <si>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</si>
  <si>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</si>
  <si>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</si>
  <si>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</si>
  <si>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</si>
  <si>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</si>
  <si>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</si>
  <si>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</si>
  <si>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</si>
  <si>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</si>
  <si>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</si>
  <si>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</si>
  <si>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</si>
  <si>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</si>
  <si>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</si>
  <si>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</si>
  <si>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</si>
  <si>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</si>
  <si>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</si>
  <si>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</si>
  <si>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</si>
  <si>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</si>
  <si>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</si>
  <si>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</si>
  <si>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</si>
  <si>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</si>
  <si>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</si>
  <si>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</si>
  <si>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</si>
  <si>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</si>
  <si>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</si>
  <si>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</si>
  <si>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</si>
  <si>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</si>
  <si>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</si>
  <si>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</si>
  <si>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</si>
  <si>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</si>
  <si>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</si>
  <si>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</si>
  <si>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</si>
  <si>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</si>
  <si>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</si>
  <si>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</si>
  <si>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</si>
  <si>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</si>
  <si>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</si>
  <si>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</si>
  <si>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</si>
  <si>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</si>
  <si>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</si>
  <si>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</si>
  <si>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</si>
  <si>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</si>
  <si>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</si>
  <si>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</si>
  <si>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</si>
  <si>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</si>
  <si>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</si>
  <si>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</si>
  <si>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</si>
  <si>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</si>
  <si>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</si>
  <si>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</si>
  <si>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</si>
  <si>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</si>
  <si>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</si>
  <si>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</si>
  <si>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</si>
  <si>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</si>
  <si>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</si>
  <si>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</si>
  <si>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</si>
  <si>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</si>
  <si>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</si>
  <si>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</si>
  <si>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</si>
  <si>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</si>
  <si>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</si>
  <si>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</si>
  <si>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</si>
  <si>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</si>
  <si>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</si>
  <si>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</si>
  <si>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</si>
  <si>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</si>
  <si>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</si>
  <si>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</si>
  <si>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</si>
  <si>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</si>
  <si>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</si>
  <si>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</si>
  <si>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</si>
  <si>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</si>
  <si>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</si>
  <si>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</si>
  <si>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</si>
  <si>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</si>
  <si>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</si>
  <si>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</si>
  <si>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</si>
  <si>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</si>
  <si>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</si>
  <si>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</si>
  <si>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</si>
  <si>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</si>
  <si>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</si>
  <si>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</si>
  <si>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</si>
  <si>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</si>
  <si>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</si>
  <si>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</si>
  <si>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</si>
  <si>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</si>
  <si>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</si>
  <si>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</si>
  <si>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</si>
  <si>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</si>
  <si>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</si>
  <si>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</si>
  <si>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</si>
  <si>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</si>
  <si>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</si>
  <si>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</si>
  <si>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</si>
  <si>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</si>
  <si>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</si>
  <si>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</si>
  <si>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</si>
  <si>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</si>
  <si>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</si>
  <si>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</si>
  <si>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</si>
  <si>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</si>
  <si>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</si>
  <si>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</si>
  <si>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</si>
  <si>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</si>
  <si>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</si>
  <si>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</si>
  <si>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</si>
  <si>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</si>
  <si>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</si>
  <si>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</si>
  <si>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</si>
  <si>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</si>
  <si>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</si>
  <si>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</si>
  <si>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</si>
  <si>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</si>
  <si>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</si>
  <si>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</si>
  <si>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</si>
  <si>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</si>
  <si>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</si>
  <si>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</si>
  <si>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</si>
  <si>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</si>
  <si>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</si>
  <si>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</si>
  <si>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</si>
  <si>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</si>
  <si>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</si>
  <si>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</si>
  <si>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</si>
  <si>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</si>
  <si>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</si>
  <si>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</si>
  <si>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</si>
  <si>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</si>
  <si>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</si>
  <si>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</si>
  <si>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</si>
  <si>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</si>
  <si>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</si>
  <si>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</si>
  <si>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</si>
  <si>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</si>
  <si>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</si>
  <si>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</si>
  <si>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</si>
  <si>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</si>
  <si>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</si>
  <si>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</si>
  <si>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</si>
  <si>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</si>
  <si>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</si>
  <si>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</si>
  <si>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</si>
  <si>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</si>
  <si>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</si>
  <si>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</si>
  <si>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</si>
  <si>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</si>
  <si>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</si>
  <si>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</si>
  <si>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</si>
  <si>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</si>
  <si>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</si>
  <si>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</si>
  <si>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</si>
  <si>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</si>
  <si>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</si>
  <si>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</si>
  <si>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</si>
  <si>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</si>
  <si>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</si>
  <si>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</si>
  <si>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</si>
  <si>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</si>
  <si>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</si>
  <si>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</si>
  <si>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</si>
  <si>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</si>
  <si>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</si>
  <si>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</si>
  <si>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</si>
  <si>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</si>
  <si>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</si>
  <si>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</si>
  <si>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</si>
  <si>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</si>
  <si>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</si>
  <si>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</si>
  <si>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</si>
  <si>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</si>
  <si>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</si>
  <si>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</si>
  <si>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</si>
  <si>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</si>
  <si>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</si>
  <si>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</si>
  <si>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</si>
  <si>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</si>
  <si>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</si>
  <si>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</si>
  <si>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</si>
  <si>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</si>
  <si>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</si>
  <si>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</si>
  <si>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</si>
  <si>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</si>
  <si>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</si>
  <si>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</si>
  <si>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</si>
  <si>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</si>
  <si>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</si>
  <si>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</si>
  <si>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</si>
  <si>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</si>
  <si>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</si>
  <si>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</si>
  <si>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</si>
  <si>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</si>
  <si>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</si>
  <si>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</si>
  <si>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</si>
  <si>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</si>
  <si>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</si>
  <si>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</si>
  <si>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</si>
  <si>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</si>
  <si>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</si>
  <si>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</si>
  <si>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</si>
  <si>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</si>
  <si>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</si>
  <si>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</si>
  <si>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</si>
  <si>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</si>
  <si>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</si>
  <si>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</si>
  <si>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</si>
  <si>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</si>
  <si>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</si>
  <si>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</si>
  <si>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</si>
  <si>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</si>
  <si>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</si>
  <si>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</si>
  <si>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</si>
  <si>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</si>
  <si>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</si>
  <si>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</si>
  <si>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</si>
  <si>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</si>
  <si>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</si>
  <si>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</si>
  <si>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</si>
  <si>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</si>
  <si>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</si>
  <si>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</si>
  <si>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</si>
  <si>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</si>
  <si>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</si>
  <si>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</si>
  <si>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</si>
  <si>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</si>
  <si>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</si>
  <si>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</si>
  <si>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</si>
  <si>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</si>
  <si>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</si>
  <si>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</si>
  <si>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</si>
  <si>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</si>
  <si>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</si>
  <si>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</si>
  <si>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</si>
  <si>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</si>
  <si>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</si>
  <si>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</si>
  <si>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</si>
  <si>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</si>
  <si>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</si>
  <si>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</si>
  <si>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</si>
  <si>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</si>
  <si>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</si>
  <si>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</si>
  <si>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</si>
  <si>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</si>
  <si>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</si>
  <si>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</si>
  <si>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</si>
  <si>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</si>
  <si>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</si>
  <si>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</si>
  <si>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</si>
  <si>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</si>
  <si>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</si>
  <si>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</si>
  <si>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</si>
  <si>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</si>
  <si>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</si>
  <si>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</si>
  <si>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</si>
  <si>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</si>
  <si>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</si>
  <si>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</si>
  <si>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</si>
  <si>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</si>
  <si>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</si>
  <si>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</si>
  <si>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</si>
  <si>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</si>
  <si>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</si>
  <si>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</si>
  <si>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</si>
  <si>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</si>
  <si>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</si>
  <si>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</si>
  <si>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</si>
  <si>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</si>
  <si>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</si>
  <si>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</si>
  <si>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</si>
  <si>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</si>
  <si>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</si>
  <si>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</si>
  <si>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</si>
  <si>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</si>
  <si>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</si>
  <si>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</si>
  <si>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</si>
  <si>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</si>
  <si>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</si>
  <si>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</si>
  <si>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</si>
  <si>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</si>
  <si>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</si>
  <si>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</si>
  <si>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</si>
  <si>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</si>
  <si>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</si>
  <si>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</si>
  <si>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</si>
  <si>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</si>
  <si>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</si>
  <si>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</si>
  <si>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</si>
  <si>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</si>
  <si>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</si>
  <si>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</si>
  <si>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</si>
  <si>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</si>
  <si>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</si>
  <si>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</si>
  <si>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</si>
  <si>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</si>
  <si>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</si>
  <si>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</si>
  <si>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</si>
  <si>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</si>
  <si>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</si>
  <si>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</si>
  <si>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</si>
  <si>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</si>
  <si>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</si>
  <si>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</si>
  <si>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</si>
  <si>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</si>
  <si>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</si>
  <si>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</si>
  <si>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</si>
  <si>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</si>
  <si>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</si>
  <si>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</si>
  <si>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</si>
  <si>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</si>
  <si>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</si>
  <si>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</si>
  <si>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</si>
  <si>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</si>
  <si>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</si>
  <si>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</si>
  <si>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</si>
  <si>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</si>
  <si>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</si>
  <si>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</si>
  <si>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</si>
  <si>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</si>
  <si>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</si>
  <si>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</si>
  <si>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</si>
  <si>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</si>
  <si>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</si>
  <si>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</si>
  <si>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</si>
  <si>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</si>
  <si>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</si>
  <si>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</si>
  <si>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</si>
  <si>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</si>
  <si>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</si>
  <si>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</si>
  <si>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</si>
  <si>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</si>
  <si>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</si>
  <si>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</si>
  <si>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</si>
  <si>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</si>
  <si>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</si>
  <si>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</si>
  <si>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</si>
  <si>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</si>
  <si>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</si>
  <si>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</si>
  <si>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</si>
  <si>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</si>
  <si>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</si>
  <si>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</si>
  <si>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</si>
  <si>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</si>
  <si>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</si>
  <si>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</si>
  <si>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</si>
  <si>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</si>
  <si>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</si>
  <si>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</si>
  <si>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</si>
  <si>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</si>
  <si>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</si>
  <si>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</si>
  <si>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</si>
  <si>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</si>
  <si>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</si>
  <si>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</si>
  <si>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</si>
  <si>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</si>
  <si>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</si>
  <si>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</si>
  <si>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</si>
  <si>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</si>
  <si>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</si>
  <si>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</si>
  <si>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</si>
  <si>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</si>
  <si>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</si>
  <si>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</si>
  <si>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</si>
  <si>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</si>
  <si>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</si>
  <si>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</si>
  <si>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</si>
  <si>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</si>
  <si>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</si>
  <si>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</si>
  <si>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</si>
  <si>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</si>
  <si>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</si>
  <si>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</si>
  <si>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</si>
  <si>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</si>
  <si>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</si>
  <si>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</si>
  <si>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</si>
  <si>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</si>
  <si>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</si>
  <si>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</si>
  <si>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</si>
  <si>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</si>
  <si>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</si>
  <si>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</si>
  <si>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</si>
  <si>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</si>
  <si>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</si>
  <si>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</si>
  <si>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</si>
  <si>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</si>
  <si>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</si>
  <si>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</si>
  <si>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</si>
  <si>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</si>
  <si>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</si>
  <si>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</si>
  <si>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</si>
  <si>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</si>
  <si>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</si>
  <si>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</si>
  <si>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</si>
  <si>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</si>
  <si>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</si>
  <si>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</si>
  <si>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</si>
  <si>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</si>
  <si>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</si>
  <si>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</si>
  <si>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</si>
  <si>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</si>
  <si>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</si>
  <si>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</si>
  <si>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</si>
  <si>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</si>
  <si>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</si>
  <si>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</si>
  <si>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</si>
  <si>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</si>
  <si>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</si>
  <si>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</si>
  <si>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</si>
  <si>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</si>
  <si>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</si>
  <si>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</si>
  <si>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</si>
  <si>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</si>
  <si>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</si>
  <si>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</si>
  <si>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</si>
  <si>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</si>
  <si>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</si>
  <si>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</si>
  <si>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</si>
  <si>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</si>
  <si>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</si>
  <si>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</si>
  <si>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</si>
  <si>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</si>
  <si>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</si>
  <si>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</si>
  <si>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</si>
  <si>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</si>
  <si>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</si>
  <si>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</si>
  <si>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</si>
  <si>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</si>
  <si>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</si>
  <si>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</si>
  <si>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</si>
  <si>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</si>
  <si>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</si>
  <si>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</si>
  <si>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</si>
  <si>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</si>
  <si>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</si>
  <si>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</si>
  <si>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</si>
  <si>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</si>
  <si>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</si>
  <si>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</si>
  <si>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</si>
  <si>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</si>
  <si>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</si>
  <si>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</si>
  <si>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</si>
  <si>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</si>
  <si>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</si>
  <si>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</si>
  <si>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</si>
  <si>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</si>
  <si>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</si>
  <si>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</si>
  <si>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</si>
  <si>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</si>
  <si>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</si>
  <si>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</si>
  <si>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</si>
  <si>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</si>
  <si>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</si>
  <si>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</si>
  <si>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</si>
  <si>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</si>
  <si>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</si>
  <si>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</si>
  <si>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</si>
  <si>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</si>
  <si>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</si>
  <si>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</si>
  <si>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</si>
  <si>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</si>
  <si>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</si>
  <si>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</si>
  <si>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</si>
  <si>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</si>
  <si>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</si>
  <si>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</si>
  <si>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</si>
  <si>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</si>
  <si>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</si>
  <si>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</si>
  <si>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</si>
  <si>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</si>
  <si>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</si>
  <si>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</si>
  <si>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</si>
  <si>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</si>
  <si>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</si>
  <si>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</si>
  <si>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</si>
  <si>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</si>
  <si>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</si>
  <si>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</si>
  <si>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</si>
  <si>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</si>
  <si>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</si>
  <si>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</si>
  <si>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</si>
  <si>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</si>
  <si>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</si>
  <si>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</si>
  <si>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</si>
  <si>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</si>
  <si>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</si>
  <si>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</si>
  <si>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</si>
  <si>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</si>
  <si>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</si>
  <si>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</si>
  <si>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</si>
  <si>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</si>
  <si>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</si>
  <si>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</si>
  <si>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</si>
  <si>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</si>
  <si>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</si>
  <si>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</si>
  <si>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</si>
  <si>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</si>
  <si>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</si>
  <si>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</si>
  <si>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</si>
  <si>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</si>
  <si>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</si>
  <si>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</si>
  <si>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</si>
  <si>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</si>
  <si>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</si>
  <si>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</si>
  <si>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</si>
  <si>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</si>
  <si>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</si>
  <si>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</si>
  <si>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</si>
  <si>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</si>
  <si>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</si>
  <si>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</si>
  <si>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</si>
  <si>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</si>
  <si>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</si>
  <si>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</si>
  <si>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</si>
  <si>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</si>
  <si>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</si>
  <si>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</si>
  <si>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</si>
  <si>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</si>
  <si>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</si>
  <si>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</si>
  <si>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</si>
  <si>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</si>
  <si>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</si>
  <si>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</si>
  <si>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</si>
  <si>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</si>
  <si>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</si>
  <si>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</si>
  <si>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</si>
  <si>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</si>
  <si>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</si>
  <si>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</si>
  <si>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</si>
  <si>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</si>
  <si>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</si>
  <si>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</si>
  <si>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</si>
  <si>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</si>
  <si>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</si>
  <si>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</si>
  <si>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</si>
  <si>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</si>
  <si>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</si>
  <si>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</si>
  <si>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</si>
  <si>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</si>
  <si>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</si>
  <si>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</si>
  <si>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</si>
  <si>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</si>
  <si>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</si>
  <si>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</si>
  <si>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</si>
  <si>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</si>
  <si>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</si>
  <si>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</si>
  <si>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</si>
  <si>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</si>
  <si>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</si>
  <si>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</si>
  <si>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</si>
  <si>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</si>
  <si>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</si>
  <si>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</si>
  <si>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</si>
  <si>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</si>
  <si>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</si>
  <si>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</si>
  <si>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</si>
  <si>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</si>
  <si>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</si>
  <si>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</si>
  <si>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</si>
  <si>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</si>
  <si>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</si>
  <si>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</si>
  <si>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</si>
  <si>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</si>
  <si>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</si>
  <si>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</si>
  <si>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</si>
  <si>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</si>
  <si>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</si>
  <si>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</si>
  <si>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</si>
  <si>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</si>
  <si>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</si>
  <si>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</si>
  <si>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</si>
  <si>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</si>
  <si>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</si>
  <si>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</si>
  <si>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</si>
  <si>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</si>
  <si>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</si>
  <si>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</si>
  <si>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</si>
  <si>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</si>
  <si>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</si>
  <si>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</si>
  <si>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</si>
  <si>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</si>
  <si>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</si>
  <si>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</si>
  <si>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</si>
  <si>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</si>
  <si>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</si>
  <si>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</si>
  <si>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</si>
  <si>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</si>
  <si>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</si>
  <si>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</si>
  <si>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</si>
  <si>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</si>
  <si>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</si>
  <si>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</si>
  <si>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</si>
  <si>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</si>
  <si>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</si>
  <si>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</si>
  <si>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</si>
  <si>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</si>
  <si>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</si>
  <si>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</si>
  <si>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</si>
  <si>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</si>
  <si>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</si>
  <si>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</si>
  <si>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</si>
  <si>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</si>
  <si>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</si>
  <si>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</si>
  <si>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</si>
  <si>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</si>
  <si>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</si>
  <si>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</si>
  <si>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</si>
  <si>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</si>
  <si>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</si>
  <si>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</si>
  <si>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</si>
  <si>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</si>
  <si>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</si>
  <si>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</si>
  <si>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</si>
  <si>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</si>
  <si>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</si>
  <si>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</si>
  <si>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</si>
  <si>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</si>
  <si>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</si>
  <si>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</si>
  <si>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</si>
  <si>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</si>
  <si>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</si>
  <si>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</si>
  <si>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</si>
  <si>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</si>
  <si>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</si>
  <si>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</si>
  <si>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</si>
  <si>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</si>
  <si>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</si>
  <si>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</si>
  <si>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</si>
  <si>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</si>
  <si>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</si>
  <si>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</si>
  <si>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</si>
  <si>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</si>
  <si>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</si>
  <si>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</si>
  <si>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</si>
  <si>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</si>
  <si>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</si>
  <si>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</si>
  <si>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</si>
  <si>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</si>
  <si>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</si>
  <si>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</si>
  <si>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</si>
  <si>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</si>
  <si>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</si>
  <si>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</si>
  <si>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</si>
  <si>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</si>
  <si>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</si>
  <si>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</si>
  <si>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</si>
  <si>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</si>
  <si>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</si>
  <si>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</si>
  <si>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</si>
  <si>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</si>
  <si>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</si>
  <si>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</si>
  <si>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</si>
  <si>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</si>
  <si>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</si>
  <si>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</si>
  <si>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</si>
  <si>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</si>
  <si>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</si>
  <si>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</si>
  <si>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</si>
  <si>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</si>
  <si>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</si>
  <si>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</si>
  <si>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</si>
  <si>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</si>
  <si>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</si>
  <si>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</si>
  <si>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</si>
  <si>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</si>
  <si>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</si>
  <si>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</si>
  <si>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</si>
  <si>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</si>
  <si>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</si>
  <si>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</si>
  <si>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</si>
  <si>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</si>
  <si>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</si>
  <si>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</si>
  <si>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</si>
  <si>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</si>
  <si>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</si>
  <si>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</si>
  <si>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</si>
  <si>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</si>
  <si>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</si>
  <si>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</si>
  <si>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</si>
  <si>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</si>
  <si>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</si>
  <si>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</si>
  <si>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</si>
  <si>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</si>
  <si>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</si>
  <si>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</si>
  <si>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</si>
  <si>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</si>
  <si>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</si>
  <si>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</si>
  <si>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</si>
  <si>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</si>
  <si>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</si>
  <si>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</si>
  <si>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</si>
  <si>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</si>
  <si>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</si>
  <si>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</si>
  <si>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</si>
  <si>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</si>
  <si>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</si>
  <si>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</si>
  <si>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</si>
  <si>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</si>
  <si>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</si>
  <si>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</si>
  <si>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</si>
  <si>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</si>
  <si>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</si>
  <si>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</si>
  <si>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</si>
  <si>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</si>
  <si>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</si>
  <si>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</si>
  <si>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</si>
  <si>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</si>
  <si>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</si>
  <si>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</si>
  <si>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</si>
  <si>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</si>
  <si>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</si>
  <si>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</si>
  <si>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</si>
  <si>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</si>
  <si>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</si>
  <si>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</si>
  <si>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</si>
  <si>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</si>
  <si>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</si>
  <si>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</si>
  <si>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</si>
  <si>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</si>
  <si>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</si>
  <si>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</si>
  <si>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</si>
  <si>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</si>
  <si>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</si>
  <si>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</si>
  <si>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</si>
  <si>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</si>
  <si>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</si>
  <si>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</si>
  <si>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</si>
  <si>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</si>
  <si>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</si>
  <si>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</si>
  <si>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</si>
  <si>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</si>
  <si>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</si>
  <si>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</si>
  <si>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</si>
  <si>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</si>
  <si>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</si>
  <si>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</si>
  <si>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</si>
  <si>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</si>
  <si>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</si>
  <si>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</si>
  <si>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</si>
  <si>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</si>
  <si>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</si>
  <si>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</si>
  <si>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</si>
  <si>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</si>
  <si>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</si>
  <si>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</si>
  <si>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</si>
  <si>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</si>
  <si>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</si>
  <si>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</si>
  <si>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</si>
  <si>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</si>
  <si>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</si>
  <si>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</si>
  <si>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</si>
  <si>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</si>
  <si>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</si>
  <si>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</si>
  <si>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</si>
  <si>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</si>
  <si>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</si>
  <si>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</si>
  <si>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</si>
  <si>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</si>
  <si>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</si>
  <si>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</si>
  <si>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</si>
  <si>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</si>
  <si>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</si>
  <si>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</si>
  <si>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</si>
  <si>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</si>
  <si>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</si>
  <si>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</si>
  <si>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</si>
  <si>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</si>
  <si>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</si>
  <si>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</si>
  <si>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</si>
  <si>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</si>
  <si>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</si>
  <si>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</si>
  <si>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</si>
  <si>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</si>
  <si>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</si>
  <si>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</si>
  <si>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</si>
  <si>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</si>
  <si>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</si>
  <si>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</si>
  <si>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</si>
  <si>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</si>
  <si>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</si>
  <si>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</si>
  <si>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</si>
  <si>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</si>
  <si>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</si>
  <si>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</si>
  <si>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</si>
  <si>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</si>
  <si>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</si>
  <si>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</si>
  <si>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</si>
  <si>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</si>
  <si>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</si>
  <si>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</si>
  <si>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</si>
  <si>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</si>
  <si>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</si>
  <si>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</si>
  <si>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</si>
  <si>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</si>
  <si>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</si>
  <si>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</si>
  <si>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</si>
  <si>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</si>
  <si>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</si>
  <si>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</si>
  <si>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</si>
  <si>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</si>
  <si>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</si>
  <si>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</si>
  <si>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</si>
  <si>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</si>
  <si>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</si>
  <si>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</si>
  <si>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</si>
  <si>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</si>
  <si>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</si>
  <si>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</si>
  <si>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</si>
  <si>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</si>
  <si>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</si>
  <si>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</si>
  <si>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</si>
  <si>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</si>
  <si>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</si>
  <si>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</si>
  <si>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</si>
  <si>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</si>
  <si>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</si>
  <si>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</si>
  <si>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</si>
  <si>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</si>
  <si>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</si>
  <si>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</si>
  <si>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</si>
  <si>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</si>
  <si>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</si>
  <si>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</si>
  <si>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</si>
  <si>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</si>
  <si>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</si>
  <si>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</si>
  <si>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</si>
  <si>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</si>
  <si>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</si>
  <si>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</si>
  <si>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</si>
  <si>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</si>
  <si>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</si>
  <si>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</si>
  <si>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</si>
  <si>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</si>
  <si>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</si>
  <si>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</si>
  <si>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</si>
  <si>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</si>
  <si>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</si>
  <si>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</si>
  <si>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</si>
  <si>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</si>
  <si>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</si>
  <si>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</si>
  <si>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</si>
  <si>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</si>
  <si>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</si>
  <si>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</si>
  <si>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</si>
  <si>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</si>
  <si>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</si>
  <si>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</si>
  <si>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</si>
  <si>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</si>
  <si>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</si>
  <si>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</si>
  <si>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</si>
  <si>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</si>
  <si>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</si>
  <si>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</si>
  <si>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</si>
  <si>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</si>
  <si>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</si>
  <si>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</si>
  <si>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</si>
  <si>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</si>
  <si>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</si>
  <si>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</si>
  <si>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</si>
  <si>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</si>
  <si>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</si>
  <si>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</si>
  <si>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</si>
  <si>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</si>
  <si>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</si>
  <si>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</si>
  <si>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</si>
  <si>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</si>
  <si>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</si>
  <si>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</si>
  <si>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</si>
  <si>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</si>
  <si>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</si>
  <si>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</si>
  <si>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</si>
  <si>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</si>
  <si>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</si>
  <si>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</si>
  <si>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</si>
  <si>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</si>
  <si>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</si>
  <si>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</si>
  <si>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</si>
  <si>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</si>
  <si>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</si>
  <si>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</si>
  <si>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</si>
  <si>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</si>
  <si>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</si>
  <si>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</si>
  <si>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</si>
  <si>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</si>
  <si>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</si>
  <si>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</si>
  <si>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</si>
  <si>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</si>
  <si>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</si>
  <si>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</si>
  <si>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</si>
  <si>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</si>
  <si>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</si>
  <si>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</si>
  <si>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</si>
  <si>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</si>
  <si>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</si>
  <si>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</si>
  <si>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</si>
  <si>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</si>
  <si>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</si>
  <si>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</si>
  <si>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</si>
  <si>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</si>
  <si>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</si>
  <si>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</si>
  <si>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</si>
  <si>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</si>
  <si>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</si>
  <si>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</si>
  <si>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</si>
  <si>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</si>
  <si>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</si>
  <si>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</si>
  <si>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</si>
  <si>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</si>
  <si>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</si>
  <si>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</si>
  <si>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</si>
  <si>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</si>
  <si>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</si>
  <si>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</si>
  <si>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</si>
  <si>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</si>
  <si>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</si>
  <si>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</si>
  <si>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</si>
  <si>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</si>
  <si>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</si>
  <si>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</si>
  <si>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</si>
  <si>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</si>
  <si>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</si>
  <si>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</si>
  <si>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</si>
  <si>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</si>
  <si>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</si>
  <si>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</si>
  <si>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</si>
  <si>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</si>
  <si>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</si>
  <si>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</si>
  <si>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</si>
  <si>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</si>
  <si>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</si>
  <si>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</si>
  <si>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</si>
  <si>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</si>
  <si>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</si>
  <si>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</si>
  <si>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</si>
  <si>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</si>
  <si>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</si>
  <si>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</si>
  <si>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</si>
  <si>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</si>
  <si>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</si>
  <si>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</si>
  <si>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</si>
  <si>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</si>
  <si>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</si>
  <si>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</si>
  <si>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</si>
  <si>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</si>
  <si>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</si>
  <si>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</si>
  <si>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</si>
  <si>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</si>
  <si>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</si>
  <si>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</si>
  <si>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</si>
  <si>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</si>
  <si>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</si>
  <si>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</si>
  <si>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</si>
  <si>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</si>
  <si>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</si>
  <si>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</si>
  <si>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</si>
  <si>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</si>
  <si>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</si>
  <si>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</si>
  <si>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</si>
  <si>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</si>
  <si>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</si>
  <si>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</si>
  <si>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</si>
  <si>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</si>
  <si>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</si>
  <si>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</si>
  <si>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</si>
  <si>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</si>
  <si>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</si>
  <si>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</si>
  <si>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</si>
  <si>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</si>
  <si>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</si>
  <si>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</si>
  <si>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</si>
  <si>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</si>
  <si>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</si>
  <si>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</si>
  <si>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</si>
  <si>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</si>
  <si>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</si>
  <si>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</si>
  <si>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</si>
  <si>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</si>
  <si>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</si>
  <si>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</si>
  <si>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</si>
  <si>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</si>
  <si>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</si>
  <si>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</si>
  <si>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</si>
  <si>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</si>
  <si>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</si>
  <si>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</si>
  <si>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</si>
  <si>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</si>
  <si>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</si>
  <si>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</si>
  <si>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</si>
  <si>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</si>
  <si>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</si>
  <si>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</si>
  <si>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</si>
  <si>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</si>
  <si>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</si>
  <si>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</si>
  <si>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</si>
  <si>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</si>
  <si>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</si>
  <si>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</si>
  <si>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</si>
  <si>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</si>
  <si>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</si>
  <si>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</si>
  <si>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</si>
  <si>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</si>
  <si>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</si>
  <si>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</si>
  <si>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</si>
  <si>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</si>
  <si>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</si>
  <si>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</si>
  <si>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</si>
  <si>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</si>
  <si>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</si>
  <si>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</si>
  <si>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</si>
  <si>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</si>
  <si>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</si>
  <si>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</si>
  <si>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</si>
  <si>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</si>
  <si>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</si>
  <si>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</si>
  <si>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</si>
  <si>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</si>
  <si>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</si>
  <si>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</si>
  <si>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</si>
  <si>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</si>
  <si>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</si>
  <si>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</si>
  <si>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</si>
  <si>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</si>
  <si>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</si>
  <si>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</si>
  <si>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</si>
  <si>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</si>
  <si>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</si>
  <si>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</si>
  <si>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</si>
  <si>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</si>
  <si>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</si>
  <si>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</si>
  <si>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</si>
  <si>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</si>
  <si>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</si>
  <si>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</si>
  <si>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</si>
  <si>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</si>
  <si>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</si>
  <si>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</si>
  <si>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</si>
  <si>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</si>
  <si>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</si>
  <si>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</si>
  <si>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</si>
  <si>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</si>
  <si>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</si>
  <si>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</si>
  <si>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</si>
  <si>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</si>
  <si>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</si>
  <si>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</si>
  <si>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</si>
  <si>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</si>
  <si>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</si>
  <si>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</si>
  <si>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</si>
  <si>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</si>
  <si>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</si>
  <si>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</si>
  <si>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</si>
  <si>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</si>
  <si>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</si>
  <si>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</si>
  <si>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</si>
  <si>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</si>
  <si>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</si>
  <si>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</si>
  <si>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</si>
  <si>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</si>
  <si>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</si>
  <si>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</si>
  <si>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</si>
  <si>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</si>
  <si>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</si>
  <si>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</si>
  <si>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</si>
  <si>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</si>
  <si>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</si>
  <si>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</si>
  <si>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</si>
  <si>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</si>
  <si>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</si>
  <si>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</si>
  <si>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</si>
  <si>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</si>
  <si>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</si>
  <si>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</si>
  <si>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</si>
  <si>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</si>
  <si>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</si>
  <si>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</si>
  <si>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</si>
  <si>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</si>
  <si>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</si>
  <si>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</si>
  <si>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</si>
  <si>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</si>
  <si>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</si>
  <si>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</si>
  <si>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</si>
  <si>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</si>
  <si>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</si>
  <si>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</si>
  <si>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</si>
  <si>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</si>
  <si>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</si>
  <si>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</si>
  <si>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</si>
  <si>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</si>
  <si>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</si>
  <si>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</si>
  <si>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</si>
  <si>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</si>
  <si>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</si>
  <si>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</si>
  <si>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</si>
  <si>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</si>
  <si>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</si>
  <si>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</si>
  <si>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</si>
  <si>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</si>
  <si>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</si>
  <si>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</si>
  <si>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</si>
  <si>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</si>
  <si>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</si>
  <si>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</si>
  <si>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</si>
  <si>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</si>
  <si>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</si>
  <si>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</si>
  <si>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</si>
  <si>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</si>
  <si>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</si>
  <si>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</si>
  <si>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</si>
  <si>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</si>
  <si>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</si>
  <si>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</si>
  <si>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</si>
  <si>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</si>
  <si>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</si>
  <si>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</si>
  <si>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</si>
  <si>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</si>
  <si>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</si>
  <si>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</si>
  <si>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</si>
  <si>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</si>
  <si>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</si>
  <si>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</si>
  <si>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</si>
  <si>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</si>
  <si>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</si>
  <si>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</si>
  <si>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</si>
  <si>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</si>
  <si>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</si>
  <si>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</si>
  <si>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</si>
  <si>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</si>
  <si>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</si>
  <si>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</si>
  <si>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</si>
  <si>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</si>
  <si>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</si>
  <si>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</si>
  <si>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</si>
  <si>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</si>
  <si>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</si>
  <si>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</si>
  <si>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</si>
  <si>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</si>
  <si>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</si>
  <si>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</si>
  <si>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</si>
  <si>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</si>
  <si>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</si>
  <si>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</si>
  <si>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</si>
  <si>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</si>
  <si>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</si>
  <si>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</si>
  <si>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</si>
  <si>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</si>
  <si>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</si>
  <si>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</si>
  <si>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</si>
  <si>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</si>
  <si>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</si>
  <si>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</si>
  <si>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</si>
  <si>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</si>
  <si>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</si>
  <si>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</si>
  <si>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</si>
  <si>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</si>
  <si>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</si>
  <si>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</si>
  <si>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</si>
  <si>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</si>
  <si>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</si>
  <si>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</si>
  <si>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</si>
  <si>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</si>
  <si>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</si>
  <si>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</si>
  <si>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</si>
  <si>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</si>
  <si>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</si>
  <si>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</si>
  <si>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</si>
  <si>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</si>
  <si>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</si>
  <si>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</si>
  <si>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</si>
  <si>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</si>
  <si>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</si>
  <si>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</si>
  <si>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</si>
  <si>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</si>
  <si>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</si>
  <si>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</si>
  <si>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</si>
  <si>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</si>
  <si>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</si>
  <si>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</si>
  <si>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</si>
  <si>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</si>
  <si>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</si>
  <si>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</si>
  <si>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</si>
  <si>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</si>
  <si>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</si>
  <si>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</si>
  <si>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</si>
  <si>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</si>
  <si>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</si>
  <si>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</si>
  <si>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</si>
  <si>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</si>
  <si>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</si>
  <si>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</si>
  <si>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</si>
  <si>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</si>
  <si>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</si>
  <si>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</si>
  <si>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</si>
  <si>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</si>
  <si>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</si>
  <si>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</si>
  <si>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</si>
  <si>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</si>
  <si>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</si>
  <si>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</si>
  <si>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</si>
  <si>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</si>
  <si>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</si>
  <si>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</si>
  <si>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</si>
  <si>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</si>
  <si>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</si>
  <si>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</si>
  <si>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</si>
  <si>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</si>
  <si>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</si>
  <si>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</si>
  <si>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</si>
  <si>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</si>
  <si>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</si>
  <si>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</si>
  <si>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</si>
  <si>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</si>
  <si>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</si>
  <si>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</si>
  <si>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</si>
  <si>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</si>
  <si>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</si>
  <si>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</si>
  <si>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</si>
  <si>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</si>
  <si>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</si>
  <si>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</si>
  <si>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</si>
  <si>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</si>
  <si>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</si>
  <si>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</si>
  <si>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</si>
  <si>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</si>
  <si>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</si>
  <si>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</si>
  <si>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</si>
  <si>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</si>
  <si>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</si>
  <si>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</si>
  <si>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</si>
  <si>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</si>
  <si>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</si>
  <si>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</si>
  <si>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</si>
  <si>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</si>
  <si>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</si>
  <si>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</si>
  <si>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</si>
  <si>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</si>
  <si>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</si>
  <si>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</si>
  <si>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</si>
  <si>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</si>
  <si>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</si>
  <si>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</si>
  <si>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</si>
  <si>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</si>
  <si>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</si>
  <si>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</si>
  <si>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</si>
  <si>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</si>
  <si>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</si>
  <si>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</si>
  <si>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</si>
  <si>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</si>
  <si>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</si>
  <si>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</si>
  <si>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</si>
  <si>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</si>
  <si>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</si>
  <si>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</si>
  <si>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</si>
  <si>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</si>
  <si>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</si>
  <si>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</si>
  <si>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</si>
  <si>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</si>
  <si>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</si>
  <si>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</si>
  <si>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</si>
  <si>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</si>
  <si>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</si>
  <si>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</si>
  <si>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</si>
  <si>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</si>
  <si>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</si>
  <si>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</si>
  <si>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</si>
  <si>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</si>
  <si>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</si>
  <si>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</si>
  <si>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</si>
  <si>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</si>
  <si>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</si>
  <si>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</si>
  <si>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</si>
  <si>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</si>
  <si>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</si>
  <si>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</si>
  <si>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</si>
  <si>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</si>
  <si>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</si>
  <si>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</si>
  <si>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</si>
  <si>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</si>
  <si>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</si>
  <si>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</si>
  <si>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</si>
  <si>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</si>
  <si>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</si>
  <si>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</si>
  <si>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</si>
  <si>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</si>
  <si>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</si>
  <si>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</si>
  <si>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</si>
  <si>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</si>
  <si>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</si>
  <si>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</si>
  <si>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</si>
  <si>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</si>
  <si>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</si>
  <si>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</si>
  <si>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</si>
  <si>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</si>
  <si>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</si>
  <si>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</si>
  <si>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</si>
  <si>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</si>
  <si>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</si>
  <si>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</si>
  <si>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</si>
  <si>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</si>
  <si>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</si>
  <si>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</si>
  <si>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</si>
  <si>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</si>
  <si>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</si>
  <si>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</si>
  <si>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</si>
  <si>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</si>
  <si>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</si>
  <si>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</si>
  <si>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</si>
  <si>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</si>
  <si>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</si>
  <si>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</si>
  <si>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</si>
  <si>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</si>
  <si>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</si>
  <si>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</si>
  <si>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</si>
  <si>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</si>
  <si>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</si>
  <si>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</si>
  <si>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</si>
  <si>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</si>
  <si>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</si>
  <si>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</si>
  <si>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</si>
  <si>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</si>
  <si>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</si>
  <si>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</si>
  <si>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</si>
  <si>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</si>
  <si>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</si>
  <si>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</si>
  <si>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</si>
  <si>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</si>
  <si>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</si>
  <si>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</si>
  <si>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</si>
  <si>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</si>
  <si>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</si>
  <si>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</si>
  <si>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</si>
  <si>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</si>
  <si>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</si>
  <si>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</si>
  <si>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</si>
  <si>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</si>
  <si>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</si>
  <si>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</si>
  <si>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</si>
  <si>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</si>
  <si>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</si>
  <si>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</si>
  <si>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</si>
  <si>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</si>
  <si>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</si>
  <si>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</si>
  <si>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</si>
  <si>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</si>
  <si>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</si>
  <si>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</si>
  <si>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</si>
  <si>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</si>
  <si>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</si>
  <si>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</si>
  <si>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</si>
  <si>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</si>
  <si>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</si>
  <si>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</si>
  <si>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</si>
  <si>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</si>
  <si>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</si>
  <si>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</si>
  <si>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</si>
  <si>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</si>
  <si>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</si>
  <si>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</si>
  <si>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</si>
  <si>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</si>
  <si>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</si>
  <si>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</si>
  <si>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</si>
  <si>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</si>
  <si>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</si>
  <si>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</si>
  <si>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</si>
  <si>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</si>
  <si>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</si>
  <si>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</si>
  <si>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</si>
  <si>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</si>
  <si>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</si>
  <si>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</si>
  <si>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</si>
  <si>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</si>
  <si>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</si>
  <si>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</si>
  <si>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</si>
  <si>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</si>
  <si>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</si>
  <si>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</si>
  <si>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</si>
  <si>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</si>
  <si>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</si>
  <si>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</si>
  <si>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</si>
  <si>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</si>
  <si>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</si>
  <si>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</si>
  <si>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</si>
  <si>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</si>
  <si>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</si>
  <si>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</si>
  <si>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</si>
  <si>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</si>
  <si>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</si>
  <si>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</si>
  <si>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</si>
  <si>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</si>
  <si>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</si>
  <si>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</si>
  <si>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</si>
  <si>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</si>
  <si>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</si>
  <si>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</si>
  <si>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</si>
  <si>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</si>
  <si>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</si>
  <si>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</si>
  <si>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</si>
  <si>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</si>
  <si>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</si>
  <si>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</si>
  <si>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</si>
  <si>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</si>
  <si>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</si>
  <si>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</si>
  <si>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</si>
  <si>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</si>
  <si>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</si>
  <si>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</si>
  <si>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</si>
  <si>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</si>
  <si>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</si>
  <si>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</si>
  <si>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</si>
  <si>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</si>
  <si>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</si>
  <si>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</si>
  <si>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</si>
  <si>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</si>
  <si>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</si>
  <si>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</si>
  <si>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</si>
  <si>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</si>
  <si>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</si>
  <si>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</si>
  <si>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</si>
  <si>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</si>
  <si>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</si>
  <si>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</si>
  <si>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</si>
  <si>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</si>
  <si>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</si>
  <si>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</si>
  <si>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</si>
  <si>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</si>
  <si>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</si>
  <si>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</si>
  <si>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</si>
  <si>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</si>
  <si>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</si>
  <si>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</si>
  <si>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</si>
  <si>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</si>
  <si>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</si>
  <si>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</si>
  <si>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</si>
  <si>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</si>
  <si>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</si>
  <si>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</si>
  <si>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</si>
  <si>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</si>
  <si>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</si>
  <si>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</si>
  <si>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</si>
  <si>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</si>
  <si>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</si>
  <si>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</si>
  <si>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</si>
  <si>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</si>
  <si>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</si>
  <si>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</si>
  <si>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</si>
  <si>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</si>
  <si>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</si>
  <si>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</si>
  <si>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</si>
  <si>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</si>
  <si>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</si>
  <si>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</si>
  <si>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</si>
  <si>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</si>
  <si>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</si>
  <si>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</si>
  <si>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</si>
  <si>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</si>
  <si>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</si>
  <si>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</si>
  <si>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</si>
  <si>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</si>
  <si>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</si>
  <si>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</si>
  <si>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</si>
  <si>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</si>
  <si>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</si>
  <si>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</si>
  <si>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</si>
  <si>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</si>
  <si>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</si>
  <si>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</si>
  <si>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</si>
  <si>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</si>
  <si>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</si>
  <si>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</si>
  <si>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</si>
  <si>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</si>
  <si>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</si>
  <si>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</si>
  <si>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</si>
  <si>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</si>
  <si>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</si>
  <si>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</si>
  <si>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</si>
  <si>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</si>
  <si>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</si>
  <si>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</si>
  <si>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</si>
  <si>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</si>
  <si>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</si>
  <si>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</si>
  <si>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</si>
  <si>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</si>
  <si>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</si>
  <si>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</si>
  <si>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</si>
  <si>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</si>
  <si>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</si>
  <si>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</si>
  <si>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</si>
  <si>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</si>
  <si>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</si>
  <si>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</si>
  <si>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</si>
  <si>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</si>
  <si>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</si>
  <si>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</si>
  <si>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</si>
  <si>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</si>
  <si>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</si>
  <si>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</si>
  <si>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</si>
  <si>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</si>
  <si>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</si>
  <si>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</si>
  <si>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</si>
  <si>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</si>
  <si>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</si>
  <si>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</si>
  <si>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</si>
  <si>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</si>
  <si>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</si>
  <si>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</si>
  <si>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</si>
  <si>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</si>
  <si>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</si>
  <si>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</si>
  <si>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</si>
  <si>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</si>
  <si>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</si>
  <si>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</si>
  <si>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</si>
  <si>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</si>
  <si>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</si>
  <si>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</si>
  <si>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</si>
  <si>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</si>
  <si>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</si>
  <si>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</si>
  <si>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</si>
  <si>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</si>
  <si>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</si>
  <si>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</si>
  <si>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</si>
  <si>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</si>
  <si>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</si>
  <si>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</si>
  <si>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</si>
  <si>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</si>
  <si>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</si>
  <si>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</si>
  <si>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</si>
  <si>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</si>
  <si>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</si>
  <si>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</si>
  <si>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</si>
  <si>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</si>
  <si>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</si>
  <si>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</si>
  <si>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</si>
  <si>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</si>
  <si>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</si>
  <si>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</si>
  <si>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</si>
  <si>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</si>
  <si>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</si>
  <si>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</si>
  <si>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</si>
  <si>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</si>
  <si>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</si>
  <si>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</si>
  <si>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</si>
  <si>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</si>
  <si>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</si>
  <si>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</si>
  <si>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</si>
  <si>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</si>
  <si>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</si>
  <si>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</si>
  <si>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</si>
  <si>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</si>
  <si>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</si>
  <si>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</si>
  <si>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</si>
  <si>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</si>
  <si>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</si>
  <si>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</si>
  <si>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</si>
  <si>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</si>
  <si>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</si>
  <si>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</si>
  <si>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</si>
  <si>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</si>
  <si>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</si>
  <si>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</si>
  <si>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</si>
  <si>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</si>
  <si>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</si>
  <si>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</si>
  <si>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</si>
  <si>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</si>
  <si>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</si>
  <si>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</si>
  <si>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</si>
  <si>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</si>
  <si>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</si>
  <si>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</si>
  <si>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</si>
  <si>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</si>
  <si>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</si>
  <si>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</si>
  <si>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</si>
  <si>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</si>
  <si>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</si>
  <si>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</si>
  <si>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</si>
  <si>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</si>
  <si>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</si>
  <si>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</si>
  <si>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</si>
  <si>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</si>
  <si>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</si>
  <si>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</si>
  <si>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</si>
  <si>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</si>
  <si>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</si>
  <si>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</si>
  <si>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</si>
  <si>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</si>
  <si>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</si>
  <si>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</si>
  <si>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</si>
  <si>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</si>
  <si>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</si>
  <si>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</si>
  <si>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</si>
  <si>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</si>
  <si>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</si>
  <si>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</si>
  <si>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</si>
  <si>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</si>
  <si>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</si>
  <si>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</si>
  <si>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</si>
  <si>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</si>
  <si>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</si>
  <si>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</si>
  <si>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</si>
  <si>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</si>
  <si>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</si>
  <si>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</si>
  <si>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</si>
  <si>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</si>
  <si>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</si>
  <si>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</si>
  <si>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</si>
  <si>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</si>
  <si>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</si>
  <si>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</si>
  <si>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</si>
  <si>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</si>
  <si>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</si>
  <si>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</si>
  <si>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</si>
  <si>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</si>
  <si>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</si>
  <si>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</si>
  <si>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</si>
  <si>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</si>
  <si>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</si>
  <si>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</si>
  <si>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</si>
  <si>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</si>
  <si>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</si>
  <si>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</si>
  <si>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</si>
  <si>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</si>
  <si>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</si>
  <si>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</si>
  <si>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</si>
  <si>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</si>
  <si>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</si>
  <si>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</si>
  <si>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</si>
  <si>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</si>
  <si>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</si>
  <si>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</si>
  <si>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</si>
  <si>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</si>
  <si>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</si>
  <si>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</si>
  <si>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</si>
  <si>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</si>
  <si>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</si>
  <si>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</si>
  <si>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</si>
  <si>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</si>
  <si>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</si>
  <si>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</si>
  <si>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</si>
  <si>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</si>
  <si>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</si>
  <si>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</si>
  <si>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</si>
  <si>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</si>
  <si>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</si>
  <si>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</si>
  <si>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</si>
  <si>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</si>
  <si>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</si>
  <si>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</si>
  <si>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</si>
  <si>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</si>
  <si>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</si>
  <si>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</si>
  <si>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</si>
  <si>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</si>
  <si>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</si>
  <si>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</si>
  <si>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</si>
  <si>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</si>
  <si>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</si>
  <si>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</si>
  <si>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</si>
  <si>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</si>
  <si>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</si>
  <si>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</si>
  <si>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</si>
  <si>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</si>
  <si>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</si>
  <si>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</si>
  <si>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</si>
  <si>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</si>
  <si>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</si>
  <si>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</si>
  <si>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</si>
  <si>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</si>
  <si>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</si>
  <si>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</si>
  <si>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</si>
  <si>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</si>
  <si>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</si>
  <si>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</si>
  <si>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</si>
  <si>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</si>
  <si>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</si>
  <si>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</si>
  <si>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</si>
  <si>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</si>
  <si>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</si>
  <si>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</si>
  <si>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</si>
  <si>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</si>
  <si>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</si>
  <si>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</si>
  <si>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</si>
  <si>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</si>
  <si>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</si>
  <si>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</si>
  <si>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</si>
  <si>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</si>
  <si>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</si>
  <si>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</si>
  <si>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</si>
  <si>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</si>
  <si>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</si>
  <si>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</si>
  <si>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</si>
  <si>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</si>
  <si>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</si>
  <si>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</si>
  <si>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</si>
  <si>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</si>
  <si>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</si>
  <si>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</si>
  <si>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</si>
  <si>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</si>
  <si>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</si>
  <si>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</si>
  <si>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</si>
  <si>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</si>
  <si>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</si>
  <si>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</si>
  <si>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</si>
  <si>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</si>
  <si>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</si>
  <si>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</si>
  <si>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</si>
  <si>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</si>
  <si>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</si>
  <si>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</si>
  <si>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</si>
  <si>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</si>
  <si>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</si>
  <si>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</si>
  <si>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</si>
  <si>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</si>
  <si>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</si>
  <si>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</si>
  <si>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</si>
  <si>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</si>
  <si>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</si>
  <si>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</si>
  <si>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</si>
  <si>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</si>
  <si>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</si>
  <si>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</si>
  <si>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</si>
  <si>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</si>
  <si>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</si>
  <si>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</si>
  <si>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</si>
  <si>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</si>
  <si>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</si>
  <si>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</si>
  <si>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</si>
  <si>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</si>
  <si>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</si>
  <si>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</si>
  <si>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</si>
  <si>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</si>
  <si>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</si>
  <si>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</si>
  <si>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</si>
  <si>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</si>
  <si>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</si>
  <si>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</si>
  <si>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</si>
  <si>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</si>
  <si>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</si>
  <si>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</si>
  <si>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</si>
  <si>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</si>
  <si>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</si>
  <si>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</si>
  <si>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</si>
  <si>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</si>
  <si>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</si>
  <si>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</si>
  <si>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</si>
  <si>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</si>
  <si>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</si>
  <si>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</si>
  <si>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</si>
  <si>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</si>
  <si>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</si>
  <si>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</si>
  <si>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</si>
  <si>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</si>
  <si>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</si>
  <si>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</si>
  <si>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</si>
  <si>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</si>
  <si>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</si>
  <si>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</si>
  <si>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</si>
  <si>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</si>
  <si>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</si>
  <si>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</si>
  <si>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</si>
  <si>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</si>
  <si>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</si>
  <si>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</si>
  <si>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</si>
  <si>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</si>
  <si>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</si>
  <si>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</si>
  <si>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</si>
  <si>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</si>
  <si>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</si>
  <si>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</si>
  <si>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</si>
  <si>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</si>
  <si>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</si>
  <si>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</si>
  <si>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</si>
  <si>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</si>
  <si>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</si>
  <si>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</si>
  <si>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</si>
  <si>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</si>
  <si>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</si>
  <si>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</si>
  <si>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</si>
  <si>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</si>
  <si>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</si>
  <si>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</si>
  <si>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</si>
  <si>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</si>
  <si>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</si>
  <si>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</si>
  <si>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</si>
  <si>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</si>
  <si>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</si>
  <si>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</si>
  <si>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</si>
  <si>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</si>
  <si>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</si>
  <si>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</si>
  <si>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</si>
  <si>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</si>
  <si>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</si>
  <si>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</si>
  <si>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</si>
  <si>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</si>
  <si>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</si>
  <si>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</si>
  <si>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</si>
  <si>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</si>
  <si>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</si>
  <si>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</si>
  <si>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</si>
  <si>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</si>
  <si>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</si>
  <si>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</si>
  <si>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</si>
  <si>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</si>
  <si>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</si>
  <si>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</si>
  <si>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</si>
  <si>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</si>
  <si>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</si>
  <si>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</si>
  <si>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</si>
  <si>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</si>
  <si>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</si>
  <si>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</si>
  <si>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</si>
  <si>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</si>
  <si>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</si>
  <si>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</si>
  <si>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</si>
  <si>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</si>
  <si>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</si>
  <si>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</si>
  <si>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</si>
  <si>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</si>
  <si>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</si>
  <si>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</si>
  <si>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</si>
  <si>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</si>
  <si>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</si>
  <si>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</si>
  <si>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</si>
  <si>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</si>
  <si>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</si>
  <si>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</si>
  <si>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</si>
  <si>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</si>
  <si>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</si>
  <si>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</si>
  <si>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</si>
  <si>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</si>
  <si>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</si>
  <si>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</si>
  <si>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</si>
  <si>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</si>
  <si>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</si>
  <si>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</si>
  <si>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</si>
  <si>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</si>
  <si>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</si>
  <si>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</si>
  <si>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</si>
  <si>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</si>
  <si>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</si>
  <si>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</si>
  <si>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</si>
  <si>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</si>
  <si>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</si>
  <si>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</si>
  <si>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</si>
  <si>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</si>
  <si>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</si>
  <si>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</si>
  <si>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</si>
  <si>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</si>
  <si>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</si>
  <si>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</si>
  <si>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</si>
  <si>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</si>
  <si>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</si>
  <si>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</si>
  <si>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</si>
  <si>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</si>
  <si>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</si>
  <si>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</si>
  <si>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</si>
  <si>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</si>
  <si>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</si>
  <si>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</si>
  <si>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</si>
  <si>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</si>
  <si>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</si>
  <si>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</si>
  <si>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</si>
  <si>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</si>
  <si>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</si>
  <si>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</si>
  <si>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</si>
  <si>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</si>
  <si>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</si>
  <si>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</si>
  <si>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</si>
  <si>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</si>
  <si>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</si>
  <si>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</si>
  <si>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</si>
  <si>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</si>
  <si>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</si>
  <si>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</si>
  <si>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</si>
  <si>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</si>
  <si>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</si>
  <si>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</si>
  <si>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</si>
  <si>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</si>
  <si>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</si>
  <si>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</si>
  <si>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</si>
  <si>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</si>
  <si>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</si>
  <si>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</si>
  <si>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</si>
  <si>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</si>
  <si>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</si>
  <si>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</si>
  <si>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</si>
  <si>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</si>
  <si>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</si>
  <si>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</si>
  <si>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</si>
  <si>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</si>
  <si>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</si>
  <si>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</si>
  <si>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</si>
  <si>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</si>
  <si>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</si>
  <si>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</si>
  <si>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</si>
  <si>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</si>
  <si>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</si>
  <si>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</si>
  <si>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</si>
  <si>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</si>
  <si>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</si>
  <si>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</si>
  <si>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</si>
  <si>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</si>
  <si>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</si>
  <si>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</si>
  <si>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</si>
  <si>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</si>
  <si>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</si>
  <si>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</si>
  <si>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</si>
  <si>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</si>
  <si>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</si>
  <si>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</si>
  <si>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</si>
  <si>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</si>
  <si>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</si>
  <si>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</si>
  <si>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</si>
  <si>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</si>
  <si>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</si>
  <si>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</si>
  <si>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</si>
  <si>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</si>
  <si>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</si>
  <si>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</si>
  <si>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</si>
  <si>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</si>
  <si>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</si>
  <si>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</si>
  <si>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</si>
  <si>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</si>
  <si>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</si>
  <si>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</si>
  <si>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</si>
  <si>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</si>
  <si>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</si>
  <si>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</si>
  <si>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</si>
  <si>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</si>
  <si>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</si>
  <si>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</si>
  <si>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</si>
  <si>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</si>
  <si>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</si>
  <si>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</si>
  <si>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</si>
  <si>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</si>
  <si>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</si>
  <si>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</si>
  <si>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</si>
  <si>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</si>
  <si>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</si>
  <si>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</si>
  <si>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</si>
  <si>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</si>
  <si>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</si>
  <si>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</si>
  <si>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</si>
  <si>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</si>
  <si>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</si>
  <si>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</si>
  <si>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</si>
  <si>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</si>
  <si>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</si>
  <si>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</si>
  <si>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</si>
  <si>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</si>
  <si>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</si>
  <si>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</si>
  <si>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</si>
  <si>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</si>
  <si>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</si>
  <si>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</si>
  <si>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</si>
  <si>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</si>
  <si>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</si>
  <si>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</si>
  <si>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</si>
  <si>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</si>
  <si>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</si>
  <si>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</si>
  <si>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</si>
  <si>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</si>
  <si>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</si>
  <si>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</si>
  <si>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</si>
  <si>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</si>
  <si>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</si>
  <si>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</si>
  <si>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</si>
  <si>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</si>
  <si>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</si>
  <si>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</si>
  <si>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</si>
  <si>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</si>
  <si>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</si>
  <si>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</si>
  <si>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</si>
  <si>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</si>
  <si>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</si>
  <si>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</si>
  <si>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</si>
  <si>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</si>
  <si>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</si>
  <si>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</si>
  <si>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</si>
  <si>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</si>
  <si>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</si>
  <si>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</si>
  <si>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</si>
  <si>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</si>
  <si>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</si>
  <si>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</si>
  <si>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</si>
  <si>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</si>
  <si>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</si>
  <si>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</si>
  <si>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</si>
  <si>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</si>
  <si>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</si>
  <si>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</si>
  <si>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</si>
  <si>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</si>
  <si>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</si>
  <si>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</si>
  <si>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</si>
  <si>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</si>
  <si>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</si>
  <si>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</si>
  <si>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</si>
  <si>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</si>
  <si>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</si>
  <si>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</si>
  <si>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</si>
  <si>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</si>
  <si>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</si>
  <si>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</si>
  <si>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</si>
  <si>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</si>
  <si>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</si>
  <si>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</si>
  <si>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</si>
  <si>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</si>
  <si>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</si>
  <si>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</si>
  <si>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</si>
  <si>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</si>
  <si>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</si>
  <si>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</si>
  <si>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</si>
  <si>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</si>
  <si>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</si>
  <si>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</si>
  <si>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</si>
  <si>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</si>
  <si>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</si>
  <si>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</si>
  <si>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</si>
  <si>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</si>
  <si>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</si>
  <si>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</si>
  <si>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</si>
  <si>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</si>
  <si>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</si>
  <si>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</si>
  <si>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</si>
  <si>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</si>
  <si>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</si>
  <si>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</si>
  <si>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</si>
  <si>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</si>
  <si>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</si>
  <si>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</si>
  <si>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</si>
  <si>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</si>
  <si>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</si>
  <si>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</si>
  <si>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</si>
  <si>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</si>
  <si>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</si>
  <si>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</si>
  <si>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</si>
  <si>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</si>
  <si>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</si>
  <si>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</si>
  <si>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</si>
  <si>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</si>
  <si>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</si>
  <si>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</si>
  <si>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</si>
  <si>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</si>
  <si>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</si>
  <si>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</si>
  <si>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</si>
  <si>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</si>
  <si>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</si>
  <si>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</si>
  <si>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</si>
  <si>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</si>
  <si>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</si>
  <si>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</si>
  <si>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</si>
  <si>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</si>
  <si>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</si>
  <si>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</si>
  <si>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</si>
  <si>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</si>
  <si>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</si>
  <si>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</si>
  <si>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</si>
  <si>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</si>
  <si>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</si>
  <si>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</si>
  <si>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</si>
  <si>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</si>
  <si>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</si>
  <si>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</si>
  <si>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</si>
  <si>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</si>
  <si>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</si>
  <si>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</si>
  <si>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</si>
  <si>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</si>
  <si>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</si>
  <si>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</si>
  <si>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</si>
  <si>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</si>
  <si>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</si>
  <si>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</si>
  <si>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</si>
  <si>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</si>
  <si>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</si>
  <si>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</si>
  <si>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</si>
  <si>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</si>
  <si>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</si>
  <si>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</si>
  <si>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</si>
  <si>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</si>
  <si>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</si>
  <si>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</si>
  <si>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</si>
  <si>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</si>
  <si>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</si>
  <si>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</si>
  <si>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</si>
  <si>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</si>
  <si>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</si>
  <si>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</si>
  <si>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</si>
  <si>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</si>
  <si>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</si>
  <si>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</si>
  <si>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</si>
  <si>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</si>
  <si>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</si>
  <si>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</si>
  <si>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</si>
  <si>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</si>
  <si>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</si>
  <si>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</si>
  <si>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</si>
  <si>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</si>
  <si>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</si>
  <si>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</si>
  <si>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</si>
  <si>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</si>
  <si>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</si>
  <si>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</si>
  <si>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</si>
  <si>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</si>
  <si>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</si>
  <si>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</si>
  <si>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</si>
  <si>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</si>
  <si>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</si>
  <si>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</si>
  <si>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</si>
  <si>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</si>
  <si>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</si>
  <si>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</si>
  <si>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</si>
  <si>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</si>
  <si>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</si>
  <si>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</si>
  <si>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</si>
  <si>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</si>
  <si>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</si>
  <si>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</si>
  <si>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</si>
  <si>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</si>
  <si>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</si>
  <si>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</si>
  <si>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</si>
  <si>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</si>
  <si>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</si>
  <si>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</si>
  <si>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</si>
  <si>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</si>
  <si>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</si>
  <si>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</si>
  <si>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</si>
  <si>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</si>
  <si>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</si>
  <si>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</si>
  <si>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</si>
  <si>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</si>
  <si>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</si>
  <si>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</si>
  <si>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</si>
  <si>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</si>
  <si>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</si>
  <si>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</si>
  <si>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</si>
  <si>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</si>
  <si>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</si>
  <si>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</si>
  <si>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</si>
  <si>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</si>
  <si>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</si>
  <si>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</si>
  <si>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</si>
  <si>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</si>
  <si>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</si>
  <si>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</si>
  <si>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</si>
  <si>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</si>
  <si>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</si>
  <si>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</si>
  <si>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</si>
  <si>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</si>
  <si>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</si>
  <si>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</si>
  <si>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</si>
  <si>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</si>
  <si>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</si>
  <si>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</si>
  <si>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</si>
  <si>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</si>
  <si>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</si>
  <si>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</si>
  <si>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</si>
  <si>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</si>
  <si>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</si>
  <si>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</si>
  <si>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</si>
  <si>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</si>
  <si>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</si>
  <si>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</si>
  <si>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</si>
  <si>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</si>
  <si>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</si>
  <si>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</si>
  <si>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</si>
  <si>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</si>
  <si>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</si>
  <si>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</si>
  <si>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</si>
  <si>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</si>
  <si>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</si>
  <si>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</si>
  <si>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</si>
  <si>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</si>
  <si>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</si>
  <si>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</si>
  <si>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</si>
  <si>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</si>
  <si>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</si>
  <si>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</si>
  <si>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</si>
  <si>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</si>
  <si>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</si>
  <si>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</si>
  <si>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</si>
  <si>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</si>
  <si>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</si>
  <si>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</si>
  <si>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</si>
  <si>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</si>
  <si>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</si>
  <si>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</si>
  <si>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</si>
  <si>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</si>
  <si>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</si>
  <si>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</si>
  <si>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</si>
  <si>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</si>
  <si>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</si>
  <si>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</si>
  <si>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</si>
  <si>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</si>
  <si>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</si>
  <si>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</si>
  <si>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</si>
  <si>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</si>
  <si>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</si>
  <si>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</si>
  <si>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</si>
  <si>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</si>
  <si>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</si>
  <si>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</si>
  <si>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</si>
  <si>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</si>
  <si>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</si>
  <si>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</si>
  <si>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</si>
  <si>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</si>
  <si>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</si>
  <si>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</si>
  <si>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</si>
  <si>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</si>
  <si>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</si>
  <si>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</si>
  <si>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</si>
  <si>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</si>
  <si>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</si>
  <si>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</si>
  <si>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</si>
  <si>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</si>
  <si>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</si>
  <si>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</si>
  <si>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</si>
  <si>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</si>
  <si>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</si>
  <si>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</si>
  <si>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</si>
  <si>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</si>
  <si>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</si>
  <si>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</si>
  <si>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</si>
  <si>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</si>
  <si>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</si>
  <si>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</si>
  <si>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</si>
  <si>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</si>
  <si>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</si>
  <si>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</si>
  <si>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</si>
  <si>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</si>
  <si>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</si>
  <si>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</si>
  <si>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</si>
  <si>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</si>
  <si>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</si>
  <si>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</si>
  <si>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</si>
  <si>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</si>
  <si>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</si>
  <si>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</si>
  <si>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</si>
  <si>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</si>
  <si>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</si>
  <si>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</si>
  <si>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</si>
  <si>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</si>
  <si>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</si>
  <si>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</si>
  <si>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</si>
  <si>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</si>
  <si>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</si>
  <si>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</si>
  <si>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</si>
  <si>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</si>
  <si>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</si>
  <si>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</si>
  <si>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</si>
  <si>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</si>
  <si>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</si>
  <si>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</si>
  <si>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</si>
  <si>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</si>
  <si>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</si>
  <si>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</si>
  <si>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</si>
  <si>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</si>
  <si>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</si>
  <si>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</si>
  <si>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</si>
  <si>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</si>
  <si>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</si>
  <si>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</si>
  <si>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</si>
  <si>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</si>
  <si>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</si>
  <si>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</si>
  <si>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</si>
  <si>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</si>
  <si>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</si>
  <si>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</si>
  <si>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</si>
  <si>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</si>
  <si>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</si>
  <si>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</si>
  <si>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</si>
  <si>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</si>
  <si>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</si>
  <si>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</si>
  <si>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</si>
  <si>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</si>
  <si>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</si>
  <si>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</si>
  <si>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</si>
  <si>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</si>
  <si>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</si>
  <si>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</si>
  <si>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</si>
  <si>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</si>
  <si>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</si>
  <si>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</si>
  <si>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</si>
  <si>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</si>
  <si>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</si>
  <si>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</si>
  <si>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</si>
  <si>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</si>
  <si>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</si>
  <si>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</si>
  <si>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</si>
  <si>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</si>
  <si>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</si>
  <si>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</si>
  <si>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</si>
  <si>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</si>
  <si>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</si>
  <si>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</si>
  <si>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</si>
  <si>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</si>
  <si>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</si>
  <si>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</si>
  <si>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</si>
  <si>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</si>
  <si>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</si>
  <si>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</si>
  <si>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</si>
  <si>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</si>
  <si>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</si>
  <si>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</si>
  <si>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</si>
  <si>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</si>
  <si>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</si>
  <si>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</si>
  <si>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</si>
  <si>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</si>
  <si>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</si>
  <si>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</si>
  <si>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</si>
  <si>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</si>
  <si>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</si>
  <si>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</si>
  <si>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</si>
  <si>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</si>
  <si>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</si>
  <si>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</si>
  <si>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</si>
  <si>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</si>
  <si>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</si>
  <si>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</si>
  <si>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</si>
  <si>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</si>
  <si>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</si>
  <si>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</si>
  <si>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</si>
  <si>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</si>
  <si>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</si>
  <si>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</si>
  <si>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</si>
  <si>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</si>
  <si>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</si>
  <si>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</si>
  <si>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</si>
  <si>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</si>
  <si>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</si>
  <si>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</si>
  <si>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</si>
  <si>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</si>
  <si>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</si>
  <si>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</si>
  <si>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</si>
  <si>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</si>
  <si>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</si>
  <si>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</si>
  <si>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</si>
  <si>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</si>
  <si>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</si>
  <si>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</si>
  <si>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</si>
  <si>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</si>
  <si>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</si>
  <si>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</si>
  <si>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</si>
  <si>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</si>
  <si>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</si>
  <si>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</si>
  <si>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</si>
  <si>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</si>
  <si>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</si>
  <si>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</si>
  <si>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</si>
  <si>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</si>
  <si>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</si>
  <si>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</si>
  <si>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</si>
  <si>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</si>
  <si>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</si>
  <si>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</si>
  <si>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</si>
  <si>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</si>
  <si>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</si>
  <si>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</si>
  <si>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</si>
  <si>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</si>
  <si>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</si>
  <si>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</si>
  <si>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</si>
  <si>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</si>
  <si>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</si>
  <si>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</si>
  <si>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</si>
  <si>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</si>
  <si>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</si>
  <si>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</si>
  <si>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</si>
  <si>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</si>
  <si>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</si>
  <si>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</si>
  <si>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</si>
  <si>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</si>
  <si>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</si>
  <si>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</si>
  <si>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</si>
  <si>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</si>
  <si>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</si>
  <si>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</si>
  <si>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</si>
  <si>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</si>
  <si>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</si>
  <si>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</si>
  <si>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</si>
  <si>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</si>
  <si>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</si>
  <si>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</si>
  <si>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</si>
  <si>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</si>
  <si>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</si>
  <si>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</si>
  <si>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</si>
  <si>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</si>
  <si>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</si>
  <si>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</si>
  <si>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</si>
  <si>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</si>
  <si>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</si>
  <si>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</si>
  <si>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</si>
  <si>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</si>
  <si>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</si>
  <si>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</si>
  <si>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</si>
  <si>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</si>
  <si>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</si>
  <si>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</si>
  <si>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</si>
  <si>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</si>
  <si>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</si>
  <si>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</si>
  <si>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</si>
  <si>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</si>
  <si>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</si>
  <si>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</si>
  <si>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</si>
  <si>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</si>
  <si>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</si>
  <si>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</si>
  <si>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</si>
  <si>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</si>
  <si>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</si>
  <si>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</si>
  <si>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</si>
  <si>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</si>
  <si>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</si>
  <si>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</si>
  <si>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</si>
  <si>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</si>
  <si>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</si>
  <si>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</si>
  <si>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</si>
  <si>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</si>
  <si>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</si>
  <si>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</si>
  <si>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</si>
  <si>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</si>
  <si>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</si>
  <si>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</si>
  <si>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</si>
  <si>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</si>
  <si>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</si>
  <si>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</si>
  <si>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</si>
  <si>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</si>
  <si>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</si>
  <si>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</si>
  <si>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</si>
  <si>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</si>
  <si>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</si>
  <si>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</si>
  <si>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</si>
  <si>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</si>
  <si>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</si>
  <si>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</si>
  <si>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</si>
  <si>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</si>
  <si>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</si>
  <si>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</si>
  <si>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</si>
  <si>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</si>
  <si>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</si>
  <si>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</si>
  <si>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</si>
  <si>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</si>
  <si>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</si>
  <si>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</si>
  <si>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</si>
  <si>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</si>
  <si>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</si>
  <si>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</si>
  <si>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</si>
  <si>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</si>
  <si>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</si>
  <si>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</si>
  <si>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</si>
  <si>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</si>
  <si>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</si>
  <si>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</si>
  <si>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</si>
  <si>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</si>
  <si>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</si>
  <si>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</si>
  <si>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</si>
  <si>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</si>
  <si>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</si>
  <si>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</si>
  <si>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</si>
  <si>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</si>
  <si>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</si>
  <si>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</si>
  <si>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</si>
  <si>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</si>
  <si>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</si>
  <si>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</si>
  <si>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</si>
  <si>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</si>
  <si>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</si>
  <si>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</si>
  <si>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</si>
  <si>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</si>
  <si>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</si>
  <si>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</si>
  <si>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</si>
  <si>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</si>
  <si>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</si>
  <si>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</si>
  <si>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</si>
  <si>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</si>
  <si>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</si>
  <si>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</si>
  <si>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</si>
  <si>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</si>
  <si>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</si>
  <si>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</si>
  <si>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</si>
  <si>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</si>
  <si>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</si>
  <si>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</si>
  <si>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</si>
  <si>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</si>
  <si>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</si>
  <si>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</si>
  <si>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</si>
  <si>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</si>
  <si>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</si>
  <si>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</si>
  <si>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</si>
  <si>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</si>
  <si>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</si>
  <si>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</si>
  <si>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</si>
  <si>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</si>
  <si>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</si>
  <si>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</si>
  <si>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</si>
  <si>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</si>
  <si>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</si>
  <si>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</si>
  <si>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</si>
  <si>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</si>
  <si>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</si>
  <si>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</si>
  <si>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</si>
  <si>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</si>
  <si>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</si>
  <si>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</si>
  <si>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</si>
  <si>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</si>
  <si>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</si>
  <si>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</si>
  <si>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</si>
  <si>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</si>
  <si>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</si>
  <si>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</si>
  <si>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</si>
  <si>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</si>
  <si>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</si>
  <si>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</si>
  <si>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</si>
  <si>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</si>
  <si>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</si>
  <si>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</si>
  <si>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</si>
  <si>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</si>
  <si>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</si>
  <si>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</si>
  <si>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</si>
  <si>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</si>
  <si>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</si>
  <si>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</si>
  <si>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</si>
  <si>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</si>
  <si>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</si>
  <si>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</si>
  <si>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</si>
  <si>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</si>
  <si>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</si>
  <si>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</si>
  <si>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</si>
  <si>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</si>
  <si>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</si>
  <si>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</si>
  <si>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</si>
  <si>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</si>
  <si>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</si>
  <si>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</si>
  <si>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</si>
  <si>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</si>
  <si>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</si>
  <si>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</si>
  <si>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</si>
  <si>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</si>
  <si>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</si>
  <si>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</si>
  <si>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</si>
  <si>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</si>
  <si>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</si>
  <si>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</si>
  <si>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</si>
  <si>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</si>
  <si>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</si>
  <si>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</si>
  <si>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</si>
  <si>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</si>
  <si>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</si>
  <si>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</si>
  <si>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</si>
  <si>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</si>
  <si>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</si>
  <si>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</si>
  <si>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</si>
  <si>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</si>
  <si>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</si>
  <si>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</si>
  <si>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</si>
  <si>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</si>
  <si>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</si>
  <si>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</si>
  <si>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</si>
  <si>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</si>
  <si>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</si>
  <si>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</si>
  <si>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</si>
  <si>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</si>
  <si>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</si>
  <si>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</si>
  <si>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</si>
  <si>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</si>
  <si>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</si>
  <si>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</si>
  <si>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</si>
  <si>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</si>
  <si>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</si>
  <si>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</si>
  <si>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</si>
  <si>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</si>
  <si>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</si>
  <si>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</si>
  <si>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</si>
  <si>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</si>
  <si>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</si>
  <si>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</si>
  <si>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</si>
  <si>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</si>
  <si>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</si>
  <si>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</si>
  <si>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</si>
  <si>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</si>
  <si>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</si>
  <si>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</si>
  <si>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</si>
  <si>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</si>
  <si>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</si>
  <si>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</si>
  <si>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</si>
  <si>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</si>
  <si>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</si>
  <si>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</si>
  <si>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</si>
  <si>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</si>
  <si>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</si>
  <si>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</si>
  <si>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</si>
  <si>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</si>
  <si>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</si>
  <si>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</si>
  <si>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</si>
  <si>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</si>
  <si>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</si>
  <si>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</si>
  <si>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</si>
  <si>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</si>
  <si>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</si>
  <si>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</si>
  <si>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</si>
  <si>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</si>
  <si>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</si>
  <si>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</si>
  <si>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</si>
  <si>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</si>
  <si>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</si>
  <si>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</si>
  <si>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</si>
  <si>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</si>
  <si>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</si>
  <si>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</si>
  <si>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</si>
  <si>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</si>
  <si>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</si>
  <si>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</si>
  <si>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</si>
  <si>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</si>
  <si>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</si>
  <si>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</si>
  <si>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</si>
  <si>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</si>
  <si>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</si>
  <si>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</si>
  <si>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</si>
  <si>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</si>
  <si>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</si>
  <si>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</si>
  <si>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</si>
  <si>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</si>
  <si>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</si>
  <si>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</si>
  <si>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</si>
  <si>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</si>
  <si>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</si>
  <si>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</si>
  <si>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</si>
  <si>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</si>
  <si>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</si>
  <si>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</si>
  <si>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</si>
  <si>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</si>
  <si>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</si>
  <si>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</si>
  <si>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</si>
  <si>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</si>
  <si>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</si>
  <si>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</si>
  <si>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</si>
  <si>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</si>
  <si>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</si>
  <si>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</si>
  <si>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</si>
  <si>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</si>
  <si>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</si>
  <si>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</si>
  <si>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</si>
  <si>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</si>
  <si>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</si>
  <si>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</si>
  <si>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</si>
  <si>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</si>
  <si>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</si>
  <si>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</si>
  <si>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</si>
  <si>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</si>
  <si>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</si>
  <si>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</si>
  <si>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</si>
  <si>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</si>
  <si>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</si>
  <si>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</si>
  <si>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</si>
  <si>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</si>
  <si>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</si>
  <si>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</si>
  <si>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</si>
  <si>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</si>
  <si>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</si>
  <si>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</si>
  <si>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</si>
  <si>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</si>
  <si>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</si>
  <si>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</si>
  <si>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</si>
  <si>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</si>
  <si>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</si>
  <si>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</si>
  <si>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</si>
  <si>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</si>
  <si>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</si>
  <si>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</si>
  <si>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</si>
  <si>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</si>
  <si>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</si>
  <si>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</si>
  <si>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</si>
  <si>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</si>
  <si>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</si>
  <si>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</si>
  <si>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</si>
  <si>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</si>
  <si>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</si>
  <si>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</si>
  <si>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</si>
  <si>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</si>
  <si>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</si>
  <si>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</si>
  <si>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</si>
  <si>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</si>
  <si>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</si>
  <si>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</si>
  <si>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</si>
  <si>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</si>
  <si>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</si>
  <si>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</si>
  <si>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</si>
  <si>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</si>
  <si>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</si>
  <si>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</si>
  <si>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</si>
  <si>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</si>
  <si>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</si>
  <si>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</si>
  <si>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</si>
  <si>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</si>
  <si>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</si>
  <si>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</si>
  <si>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</si>
  <si>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</si>
  <si>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</si>
  <si>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</si>
  <si>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</si>
  <si>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</si>
  <si>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</si>
  <si>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</si>
  <si>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</si>
  <si>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</si>
  <si>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</si>
  <si>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</si>
  <si>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</si>
  <si>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</si>
  <si>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</si>
  <si>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</si>
  <si>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</si>
  <si>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</si>
  <si>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</si>
  <si>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</si>
  <si>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</si>
  <si>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</si>
  <si>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</si>
  <si>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</si>
  <si>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</si>
  <si>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</si>
  <si>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</si>
  <si>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</si>
  <si>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</si>
  <si>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</si>
  <si>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</si>
  <si>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</si>
  <si>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</si>
  <si>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</si>
  <si>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</si>
  <si>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</si>
  <si>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</si>
  <si>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</si>
  <si>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</si>
  <si>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</si>
  <si>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</si>
  <si>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</si>
  <si>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</si>
  <si>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</si>
  <si>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</si>
  <si>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</si>
  <si>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</si>
  <si>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</si>
  <si>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</si>
  <si>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</si>
  <si>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</si>
  <si>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</si>
  <si>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</si>
  <si>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</si>
  <si>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</si>
  <si>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</si>
  <si>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</si>
  <si>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</si>
  <si>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</si>
  <si>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</si>
  <si>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</si>
  <si>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</si>
  <si>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</si>
  <si>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</si>
  <si>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</si>
  <si>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</si>
  <si>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</si>
  <si>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</si>
  <si>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</si>
  <si>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</si>
  <si>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</si>
  <si>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</si>
  <si>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</si>
  <si>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</si>
  <si>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</si>
  <si>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</si>
  <si>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</si>
  <si>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</si>
  <si>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</si>
  <si>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</si>
  <si>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</si>
  <si>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</si>
  <si>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</si>
  <si>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</si>
  <si>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</si>
  <si>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</si>
  <si>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</si>
  <si>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</si>
  <si>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</si>
  <si>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</si>
  <si>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</si>
  <si>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</si>
  <si>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</si>
  <si>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</si>
  <si>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</si>
  <si>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</si>
  <si>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</si>
  <si>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</si>
  <si>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</si>
  <si>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</si>
  <si>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</si>
  <si>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</si>
  <si>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</si>
  <si>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</si>
  <si>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</si>
  <si>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</si>
  <si>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</si>
  <si>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</si>
  <si>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</si>
  <si>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</si>
  <si>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</si>
  <si>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</si>
  <si>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</si>
  <si>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</si>
  <si>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</si>
  <si>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</si>
  <si>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</si>
  <si>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</si>
  <si>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</si>
  <si>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</si>
  <si>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</si>
  <si>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</si>
  <si>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</si>
  <si>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</si>
  <si>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</si>
  <si>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</si>
  <si>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</si>
  <si>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</si>
  <si>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</si>
  <si>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</si>
  <si>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</si>
  <si>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</si>
  <si>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</si>
  <si>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</si>
  <si>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</si>
  <si>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</si>
  <si>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</si>
  <si>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</si>
  <si>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</si>
  <si>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</si>
  <si>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</si>
  <si>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</si>
  <si>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</si>
  <si>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</si>
  <si>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</si>
  <si>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</si>
  <si>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</si>
  <si>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</si>
  <si>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</si>
  <si>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</si>
  <si>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</si>
  <si>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</si>
  <si>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</si>
  <si>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</si>
  <si>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</si>
  <si>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</si>
  <si>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</si>
  <si>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</si>
  <si>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</si>
  <si>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</si>
  <si>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</si>
  <si>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</si>
  <si>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</si>
  <si>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</si>
  <si>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</si>
  <si>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</si>
  <si>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</si>
  <si>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</si>
  <si>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</si>
  <si>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</si>
  <si>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</si>
  <si>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</si>
  <si>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</si>
  <si>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</si>
  <si>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</si>
  <si>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</si>
  <si>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</si>
  <si>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</si>
  <si>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</si>
  <si>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</si>
  <si>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</si>
  <si>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</si>
  <si>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</si>
  <si>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</si>
  <si>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</si>
  <si>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</si>
  <si>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</si>
  <si>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</si>
  <si>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</si>
  <si>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</si>
  <si>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</si>
  <si>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</si>
  <si>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</si>
  <si>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</si>
  <si>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</si>
  <si>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</si>
  <si>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</si>
  <si>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</si>
  <si>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</si>
  <si>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</si>
  <si>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</si>
  <si>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</si>
  <si>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</si>
  <si>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</si>
  <si>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</si>
  <si>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</si>
  <si>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</si>
  <si>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</si>
  <si>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</si>
  <si>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</si>
  <si>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</si>
  <si>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</si>
  <si>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</si>
  <si>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</si>
  <si>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</si>
  <si>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</si>
  <si>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</si>
  <si>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</si>
  <si>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</si>
  <si>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</si>
  <si>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</si>
  <si>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</si>
  <si>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</si>
  <si>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</si>
  <si>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</si>
  <si>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</si>
  <si>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</si>
  <si>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</si>
  <si>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</si>
  <si>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</si>
  <si>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</si>
  <si>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</si>
  <si>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</si>
  <si>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</si>
  <si>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</si>
  <si>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</si>
  <si>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</si>
  <si>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</si>
  <si>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</si>
  <si>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</si>
  <si>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</si>
  <si>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</si>
  <si>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</si>
  <si>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</si>
  <si>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</si>
  <si>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</si>
  <si>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</si>
  <si>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</si>
  <si>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</si>
  <si>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</si>
  <si>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</si>
  <si>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</si>
  <si>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</si>
  <si>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</si>
  <si>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</si>
  <si>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</si>
  <si>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</si>
  <si>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</si>
  <si>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</si>
  <si>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</si>
  <si>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</si>
  <si>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</si>
  <si>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</si>
  <si>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</si>
  <si>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</si>
  <si>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</si>
  <si>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</si>
  <si>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</si>
  <si>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</si>
  <si>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</si>
  <si>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</si>
  <si>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</si>
  <si>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</si>
  <si>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</si>
  <si>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</si>
  <si>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</si>
  <si>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</si>
  <si>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</si>
  <si>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</si>
  <si>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</si>
  <si>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</si>
  <si>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</si>
  <si>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</si>
  <si>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</si>
  <si>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</si>
  <si>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</si>
  <si>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</si>
  <si>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</si>
  <si>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</si>
  <si>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</si>
  <si>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</si>
  <si>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</si>
  <si>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</si>
  <si>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</si>
  <si>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</si>
  <si>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</si>
  <si>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</si>
  <si>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</si>
  <si>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</si>
  <si>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</si>
  <si>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</si>
  <si>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</si>
  <si>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</si>
  <si>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</si>
  <si>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</si>
  <si>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</si>
  <si>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</si>
  <si>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</si>
  <si>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</si>
  <si>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</si>
  <si>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</si>
  <si>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</si>
  <si>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</si>
  <si>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</si>
  <si>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</si>
  <si>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</si>
  <si>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</si>
  <si>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</si>
  <si>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</si>
  <si>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</si>
  <si>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</si>
  <si>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</si>
  <si>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</si>
  <si>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</si>
  <si>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</si>
  <si>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</si>
  <si>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</si>
  <si>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</si>
  <si>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</si>
  <si>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</si>
  <si>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</si>
  <si>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</si>
  <si>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</si>
  <si>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</si>
  <si>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</si>
  <si>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</si>
  <si>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</si>
  <si>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</si>
  <si>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</si>
  <si>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</si>
  <si>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</si>
  <si>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</si>
  <si>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</si>
  <si>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</si>
  <si>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</si>
  <si>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</si>
  <si>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</si>
  <si>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</si>
  <si>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</si>
  <si>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</si>
  <si>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</si>
  <si>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</si>
  <si>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</si>
  <si>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</si>
  <si>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</si>
  <si>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</si>
  <si>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</si>
  <si>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</si>
  <si>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</si>
  <si>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</si>
  <si>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</si>
  <si>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</si>
  <si>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</si>
  <si>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</si>
  <si>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</si>
  <si>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</si>
  <si>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</si>
  <si>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</si>
  <si>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</si>
  <si>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</si>
  <si>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</si>
  <si>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</si>
  <si>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</si>
  <si>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</si>
  <si>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</si>
  <si>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</si>
  <si>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</si>
  <si>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</si>
  <si>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</si>
  <si>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</si>
  <si>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</si>
  <si>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</si>
  <si>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</si>
  <si>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</si>
  <si>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</si>
  <si>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</si>
  <si>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</si>
  <si>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</si>
  <si>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</si>
  <si>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</si>
  <si>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</si>
  <si>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</si>
  <si>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</si>
  <si>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</si>
  <si>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</si>
  <si>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</si>
  <si>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</si>
  <si>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</si>
  <si>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</si>
  <si>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</si>
  <si>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</si>
  <si>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</si>
  <si>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</si>
  <si>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</si>
  <si>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</si>
  <si>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</si>
  <si>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</si>
  <si>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</si>
  <si>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</si>
  <si>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</si>
  <si>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</si>
  <si>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</si>
  <si>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</si>
  <si>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</si>
  <si>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</si>
  <si>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</si>
  <si>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</si>
  <si>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</si>
  <si>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</si>
  <si>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</si>
  <si>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</si>
  <si>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</si>
  <si>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</si>
  <si>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</si>
  <si>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</si>
  <si>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</si>
  <si>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</si>
  <si>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</si>
  <si>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</si>
  <si>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</si>
  <si>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</si>
  <si>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</si>
  <si>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</si>
  <si>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</si>
  <si>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</si>
  <si>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</si>
  <si>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</si>
  <si>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</si>
  <si>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</si>
  <si>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</si>
  <si>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</si>
  <si>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</si>
  <si>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</si>
  <si>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</si>
  <si>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</si>
  <si>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</si>
  <si>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</si>
  <si>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</si>
  <si>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</si>
  <si>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</si>
  <si>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</si>
  <si>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</si>
  <si>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</si>
  <si>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</si>
  <si>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</si>
  <si>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</si>
  <si>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</si>
  <si>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</si>
  <si>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</si>
  <si>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</si>
  <si>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</si>
  <si>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</si>
  <si>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</si>
  <si>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</si>
  <si>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</si>
  <si>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</si>
  <si>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</si>
  <si>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</si>
  <si>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</si>
  <si>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</si>
  <si>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</si>
  <si>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</si>
  <si>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</si>
  <si>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</si>
  <si>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</si>
  <si>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</si>
  <si>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</si>
  <si>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</si>
  <si>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</si>
  <si>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</si>
  <si>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</si>
  <si>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</si>
  <si>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</si>
  <si>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</si>
  <si>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</si>
  <si>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</si>
  <si>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</si>
  <si>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</si>
  <si>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</si>
  <si>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</si>
  <si>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</si>
  <si>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</si>
  <si>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</si>
  <si>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</si>
  <si>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</si>
  <si>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</si>
  <si>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</si>
  <si>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</si>
  <si>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</si>
  <si>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</si>
  <si>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</si>
  <si>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</si>
  <si>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</si>
  <si>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</si>
  <si>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</si>
  <si>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</si>
  <si>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</si>
  <si>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</si>
  <si>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</si>
  <si>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</si>
  <si>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</si>
  <si>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</si>
  <si>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</si>
  <si>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</si>
  <si>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</si>
  <si>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</si>
  <si>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</si>
  <si>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</si>
  <si>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</si>
  <si>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</si>
  <si>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</si>
  <si>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</si>
  <si>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</si>
  <si>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</si>
  <si>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</si>
  <si>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</si>
  <si>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</si>
  <si>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</si>
  <si>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</si>
  <si>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</si>
  <si>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</si>
  <si>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</si>
  <si>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</si>
  <si>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</si>
  <si>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</si>
  <si>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</si>
  <si>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</si>
  <si>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</si>
  <si>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</si>
  <si>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</si>
  <si>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</si>
  <si>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</si>
  <si>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</si>
  <si>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</si>
  <si>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</si>
  <si>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</si>
  <si>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</si>
  <si>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</si>
  <si>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</si>
  <si>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</si>
  <si>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</si>
  <si>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</si>
  <si>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</si>
  <si>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</si>
  <si>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</si>
  <si>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</si>
  <si>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</si>
  <si>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</si>
  <si>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</si>
  <si>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</si>
  <si>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</si>
  <si>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</si>
  <si>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</si>
  <si>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</si>
  <si>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</si>
  <si>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</si>
  <si>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</si>
  <si>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</si>
  <si>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</si>
  <si>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</si>
  <si>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</si>
  <si>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</si>
  <si>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</si>
  <si>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</si>
  <si>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</si>
  <si>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</si>
  <si>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</si>
  <si>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</si>
  <si>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</si>
  <si>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</si>
  <si>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</si>
  <si>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</si>
  <si>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</si>
  <si>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</si>
  <si>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</si>
  <si>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</si>
  <si>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</si>
  <si>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</si>
  <si>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</si>
  <si>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</si>
  <si>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</si>
  <si>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</si>
  <si>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</si>
  <si>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</si>
  <si>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</si>
  <si>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</si>
  <si>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</si>
  <si>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</si>
  <si>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</si>
  <si>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</si>
  <si>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</si>
  <si>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</si>
  <si>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</si>
  <si>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</si>
  <si>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</si>
  <si>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</si>
  <si>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</si>
  <si>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</si>
  <si>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</si>
  <si>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</si>
  <si>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</si>
  <si>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</si>
  <si>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</si>
  <si>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</si>
  <si>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</si>
  <si>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</si>
  <si>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</si>
  <si>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</si>
  <si>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</si>
  <si>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</si>
  <si>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</si>
  <si>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</si>
  <si>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</si>
  <si>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</si>
  <si>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</si>
  <si>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</si>
  <si>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</si>
  <si>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</si>
  <si>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</si>
  <si>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</si>
  <si>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</si>
  <si>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</si>
  <si>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</si>
  <si>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</si>
  <si>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</si>
  <si>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</si>
  <si>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</si>
  <si>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</si>
  <si>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</si>
  <si>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</si>
  <si>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</si>
  <si>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</si>
  <si>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</si>
  <si>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</si>
  <si>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</si>
  <si>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</si>
  <si>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</si>
  <si>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</si>
  <si>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</si>
  <si>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</si>
  <si>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</si>
  <si>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</si>
  <si>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</si>
  <si>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</si>
  <si>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</si>
  <si>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</si>
  <si>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</si>
  <si>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</si>
  <si>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</si>
  <si>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</si>
  <si>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</si>
  <si>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</si>
  <si>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</si>
  <si>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</si>
  <si>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</si>
  <si>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</si>
  <si>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</si>
  <si>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</si>
  <si>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</si>
  <si>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</si>
  <si>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</si>
  <si>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</si>
  <si>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</si>
  <si>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</si>
  <si>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</si>
  <si>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</si>
  <si>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</si>
  <si>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</si>
  <si>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</si>
  <si>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</si>
  <si>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</si>
  <si>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</si>
  <si>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</si>
  <si>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</si>
  <si>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</si>
  <si>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</si>
  <si>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</si>
  <si>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</si>
  <si>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</si>
  <si>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</si>
  <si>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</si>
  <si>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</si>
  <si>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</si>
  <si>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</si>
  <si>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</si>
  <si>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</si>
  <si>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</si>
  <si>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</si>
  <si>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</si>
  <si>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</si>
  <si>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</si>
  <si>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</si>
  <si>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</si>
  <si>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</si>
  <si>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</si>
  <si>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</si>
  <si>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</si>
  <si>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</si>
  <si>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</si>
  <si>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</si>
  <si>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</si>
  <si>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</si>
  <si>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</si>
  <si>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</si>
  <si>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</si>
  <si>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</si>
  <si>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</si>
  <si>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</si>
  <si>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</si>
  <si>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</si>
  <si>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</si>
  <si>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</si>
  <si>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</si>
  <si>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</si>
  <si>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</si>
  <si>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</si>
  <si>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</si>
  <si>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</si>
  <si>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</si>
  <si>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</si>
  <si>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</si>
  <si>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</si>
  <si>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</si>
  <si>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</si>
  <si>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</si>
  <si>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</si>
  <si>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</si>
  <si>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</si>
  <si>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</si>
  <si>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</si>
  <si>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</si>
  <si>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</si>
  <si>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</si>
  <si>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</si>
  <si>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</si>
  <si>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</si>
  <si>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</si>
  <si>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</si>
  <si>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</si>
  <si>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</si>
  <si>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</si>
  <si>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</si>
  <si>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</si>
  <si>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</si>
  <si>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</si>
  <si>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</si>
  <si>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</si>
  <si>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</si>
  <si>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</si>
  <si>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</si>
  <si>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</si>
  <si>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</si>
  <si>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</si>
  <si>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</si>
  <si>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</si>
  <si>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</si>
  <si>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</si>
  <si>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</si>
  <si>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</si>
  <si>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</si>
  <si>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</si>
  <si>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</si>
  <si>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</si>
  <si>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</si>
  <si>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</si>
  <si>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</si>
  <si>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</si>
  <si>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</si>
  <si>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</si>
  <si>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</si>
  <si>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</si>
  <si>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</si>
  <si>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</si>
  <si>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</si>
  <si>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</si>
  <si>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</si>
  <si>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</si>
  <si>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</si>
  <si>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</si>
  <si>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</si>
  <si>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</si>
  <si>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</si>
  <si>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</si>
  <si>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</si>
  <si>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</si>
  <si>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</si>
  <si>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</si>
  <si>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</si>
  <si>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</si>
  <si>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</si>
  <si>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</si>
  <si>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</si>
  <si>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</si>
  <si>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</si>
  <si>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</si>
  <si>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</si>
  <si>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</si>
  <si>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</si>
  <si>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</si>
  <si>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</si>
  <si>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</si>
  <si>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</si>
  <si>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</si>
  <si>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</si>
  <si>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</si>
  <si>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</si>
  <si>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</si>
  <si>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</si>
  <si>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</si>
  <si>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</si>
  <si>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</si>
  <si>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</si>
  <si>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</si>
  <si>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</si>
  <si>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</si>
  <si>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</si>
  <si>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</si>
  <si>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</si>
  <si>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</si>
  <si>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</si>
  <si>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</si>
  <si>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</si>
  <si>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</si>
  <si>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</si>
  <si>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</si>
  <si>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</si>
  <si>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</si>
  <si>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</si>
  <si>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</si>
  <si>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</si>
  <si>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</si>
  <si>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</si>
  <si>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</si>
  <si>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</si>
  <si>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</si>
  <si>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</si>
  <si>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</si>
  <si>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</si>
  <si>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</si>
  <si>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</si>
  <si>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</si>
  <si>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</si>
  <si>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</si>
  <si>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</si>
  <si>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</si>
  <si>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</si>
  <si>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</si>
  <si>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</si>
  <si>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</si>
  <si>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</si>
  <si>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</si>
  <si>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</si>
  <si>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</si>
  <si>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</si>
  <si>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</si>
  <si>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</si>
  <si>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</si>
  <si>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</si>
  <si>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</si>
  <si>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</si>
  <si>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</si>
  <si>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</si>
  <si>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</si>
  <si>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</si>
  <si>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</si>
  <si>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</si>
  <si>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</si>
  <si>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</si>
  <si>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</si>
  <si>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</si>
  <si>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</si>
  <si>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</si>
  <si>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</si>
  <si>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</si>
  <si>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</si>
  <si>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</si>
  <si>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</si>
  <si>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</si>
  <si>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</si>
  <si>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</si>
  <si>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</si>
  <si>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</si>
  <si>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</si>
  <si>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</si>
  <si>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</si>
  <si>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</si>
  <si>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</si>
  <si>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</si>
  <si>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</si>
  <si>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</si>
  <si>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</si>
  <si>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</si>
  <si>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</si>
  <si>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</si>
  <si>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</si>
  <si>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</si>
  <si>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</si>
  <si>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</si>
  <si>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</si>
  <si>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</si>
  <si>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</si>
  <si>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</si>
  <si>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</si>
  <si>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</si>
  <si>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</si>
  <si>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</si>
  <si>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</si>
  <si>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</si>
  <si>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</si>
  <si>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</si>
  <si>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</si>
  <si>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</si>
  <si>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</si>
  <si>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</si>
  <si>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</si>
  <si>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</si>
  <si>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</si>
  <si>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</si>
  <si>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</si>
  <si>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</si>
  <si>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</si>
  <si>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</si>
  <si>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</si>
  <si>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</si>
  <si>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</si>
  <si>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</si>
  <si>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</si>
  <si>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</si>
  <si>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</si>
  <si>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</si>
  <si>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</si>
  <si>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</si>
  <si>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</si>
  <si>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</si>
  <si>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</si>
  <si>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</si>
  <si>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</si>
  <si>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</si>
  <si>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</si>
  <si>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</si>
  <si>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</si>
  <si>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</si>
  <si>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</si>
  <si>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</si>
  <si>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</si>
  <si>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</si>
  <si>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</si>
  <si>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</si>
  <si>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</si>
  <si>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</si>
  <si>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</si>
  <si>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</si>
  <si>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</si>
  <si>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</si>
  <si>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</si>
  <si>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</si>
  <si>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</si>
  <si>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</si>
  <si>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</si>
  <si>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</si>
  <si>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</si>
  <si>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</si>
  <si>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</si>
  <si>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</si>
  <si>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</si>
  <si>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</si>
  <si>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</si>
  <si>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</si>
  <si>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</si>
  <si>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</si>
  <si>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</si>
  <si>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</si>
  <si>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</si>
  <si>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</si>
  <si>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</si>
  <si>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</si>
  <si>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</si>
  <si>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</si>
  <si>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</si>
  <si>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</si>
  <si>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</si>
  <si>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</si>
  <si>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</si>
  <si>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</si>
  <si>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</si>
  <si>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</si>
  <si>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</si>
  <si>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</si>
  <si>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</si>
  <si>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</si>
  <si>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</si>
  <si>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</si>
  <si>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</si>
  <si>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</si>
  <si>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</si>
  <si>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</si>
  <si>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</si>
  <si>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</si>
  <si>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</si>
  <si>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</si>
  <si>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</si>
  <si>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</si>
  <si>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</si>
  <si>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</si>
  <si>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</si>
  <si>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</si>
  <si>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</si>
  <si>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</si>
  <si>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</si>
  <si>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</si>
  <si>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</si>
  <si>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</si>
  <si>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</si>
  <si>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</si>
  <si>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</si>
  <si>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</si>
  <si>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</si>
  <si>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</si>
  <si>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</si>
  <si>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</si>
  <si>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</si>
  <si>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</si>
  <si>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</si>
  <si>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</si>
  <si>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</si>
  <si>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</si>
  <si>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</si>
  <si>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</si>
  <si>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</si>
  <si>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</si>
  <si>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</si>
  <si>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</si>
  <si>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</si>
  <si>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</si>
  <si>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</si>
  <si>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</si>
  <si>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</si>
  <si>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</si>
  <si>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</si>
  <si>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</si>
  <si>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</si>
  <si>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</si>
  <si>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</si>
  <si>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</si>
  <si>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</si>
  <si>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</si>
  <si>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</si>
  <si>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</si>
  <si>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</si>
  <si>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</si>
  <si>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</si>
  <si>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</si>
  <si>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</si>
  <si>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</si>
  <si>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</si>
  <si>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</si>
  <si>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</si>
  <si>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</si>
  <si>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</si>
  <si>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</si>
  <si>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</si>
  <si>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</si>
  <si>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</si>
  <si>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</si>
  <si>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</si>
  <si>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</si>
  <si>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</si>
  <si>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</si>
  <si>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</si>
  <si>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</si>
  <si>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</si>
  <si>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</si>
  <si>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</si>
  <si>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</si>
  <si>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</si>
  <si>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</si>
  <si>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</si>
  <si>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</si>
  <si>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</si>
  <si>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</si>
  <si>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</si>
  <si>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</si>
  <si>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</si>
  <si>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</si>
  <si>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</si>
  <si>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</si>
  <si>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</si>
  <si>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</si>
  <si>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</si>
  <si>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</si>
  <si>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</si>
  <si>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</si>
  <si>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</si>
  <si>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</si>
  <si>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</si>
  <si>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</si>
  <si>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</si>
  <si>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</si>
  <si>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</si>
  <si>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</si>
  <si>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</si>
  <si>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</si>
  <si>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</si>
  <si>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</si>
  <si>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</si>
  <si>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</si>
  <si>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</si>
  <si>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</si>
  <si>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</si>
  <si>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</si>
  <si>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</si>
  <si>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</si>
  <si>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</si>
  <si>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</si>
  <si>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</si>
  <si>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</si>
  <si>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</si>
  <si>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</si>
  <si>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</si>
  <si>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</si>
  <si>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</si>
  <si>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</si>
  <si>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</si>
  <si>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</si>
  <si>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</si>
  <si>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</si>
  <si>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</si>
  <si>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</si>
  <si>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</si>
  <si>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</si>
  <si>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</si>
  <si>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</si>
  <si>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</si>
  <si>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</si>
  <si>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</si>
  <si>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</si>
  <si>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</si>
  <si>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</si>
  <si>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</si>
  <si>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</si>
  <si>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</si>
  <si>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</si>
  <si>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</si>
  <si>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</si>
  <si>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</si>
  <si>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</si>
  <si>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</si>
  <si>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</si>
  <si>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</si>
  <si>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</si>
  <si>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</si>
  <si>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</si>
  <si>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</si>
  <si>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</si>
  <si>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</si>
  <si>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</si>
  <si>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</si>
  <si>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</si>
  <si>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</si>
  <si>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</si>
  <si>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</si>
  <si>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</si>
  <si>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</si>
  <si>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</si>
  <si>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</si>
  <si>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</si>
  <si>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</si>
  <si>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</si>
  <si>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</si>
  <si>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</si>
  <si>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</si>
  <si>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</si>
  <si>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</si>
  <si>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</si>
  <si>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</si>
  <si>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</si>
  <si>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</si>
  <si>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</si>
  <si>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</si>
  <si>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</si>
  <si>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</si>
  <si>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</si>
  <si>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</si>
  <si>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</si>
  <si>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</si>
  <si>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</si>
  <si>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</si>
  <si>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</si>
  <si>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</si>
  <si>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</si>
  <si>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</si>
  <si>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</si>
  <si>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</si>
  <si>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</si>
  <si>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</si>
  <si>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</si>
  <si>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</si>
  <si>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</si>
  <si>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</si>
  <si>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</si>
  <si>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</si>
  <si>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</si>
  <si>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</si>
  <si>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</si>
  <si>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</si>
  <si>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</si>
  <si>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</si>
  <si>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</si>
  <si>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</si>
  <si>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</si>
  <si>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</si>
  <si>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</si>
  <si>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</si>
  <si>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</si>
  <si>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</si>
  <si>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</si>
  <si>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</si>
  <si>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</si>
  <si>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</si>
  <si>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</si>
  <si>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</si>
  <si>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</si>
  <si>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</si>
  <si>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</si>
  <si>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</si>
  <si>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</si>
  <si>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</si>
  <si>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</si>
  <si>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</si>
  <si>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</si>
  <si>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</si>
  <si>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</si>
  <si>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</si>
  <si>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</si>
  <si>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</si>
  <si>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</si>
  <si>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</si>
  <si>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</si>
  <si>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</si>
  <si>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</si>
  <si>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</si>
  <si>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</si>
  <si>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</si>
  <si>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</si>
  <si>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</si>
  <si>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</si>
  <si>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</si>
  <si>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</si>
  <si>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</si>
  <si>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</si>
  <si>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</si>
  <si>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</si>
  <si>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</si>
  <si>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</si>
  <si>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</si>
  <si>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</si>
  <si>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</si>
  <si>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</si>
  <si>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</si>
  <si>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</si>
  <si>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</si>
  <si>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</si>
  <si>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</si>
  <si>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</si>
  <si>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</si>
  <si>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</si>
  <si>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</si>
  <si>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</si>
  <si>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</si>
  <si>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</si>
  <si>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</si>
  <si>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</si>
  <si>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</si>
  <si>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</si>
  <si>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</si>
  <si>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</si>
  <si>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</si>
  <si>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</si>
  <si>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</si>
  <si>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</si>
  <si>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</si>
  <si>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</si>
  <si>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</si>
  <si>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</si>
  <si>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</si>
  <si>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</si>
  <si>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</si>
  <si>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</si>
  <si>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</si>
  <si>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</si>
  <si>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</si>
  <si>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</si>
  <si>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</si>
  <si>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</si>
  <si>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</si>
  <si>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</si>
  <si>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</si>
  <si>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</si>
  <si>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</si>
  <si>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</si>
  <si>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</si>
  <si>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</si>
  <si>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</si>
  <si>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</si>
  <si>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</si>
  <si>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</si>
  <si>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</si>
  <si>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</si>
  <si>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</si>
  <si>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</si>
  <si>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</si>
  <si>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</si>
  <si>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</si>
  <si>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</si>
  <si>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</si>
  <si>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</si>
  <si>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</si>
  <si>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</si>
  <si>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</si>
  <si>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</si>
  <si>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</si>
  <si>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</si>
  <si>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</si>
  <si>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</si>
  <si>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</si>
  <si>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</si>
  <si>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</si>
  <si>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</si>
  <si>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</si>
  <si>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</si>
  <si>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</si>
  <si>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</si>
  <si>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</si>
  <si>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</si>
  <si>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</si>
  <si>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</si>
  <si>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</si>
  <si>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</si>
  <si>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</si>
  <si>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</si>
  <si>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</si>
  <si>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</si>
  <si>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</si>
  <si>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</si>
  <si>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</si>
  <si>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</si>
  <si>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</si>
  <si>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</si>
  <si>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</si>
  <si>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</si>
  <si>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</si>
  <si>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</si>
  <si>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</si>
  <si>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</si>
  <si>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</si>
  <si>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</si>
  <si>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</si>
  <si>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</si>
  <si>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</si>
  <si>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</si>
  <si>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</si>
  <si>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</si>
  <si>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</si>
  <si>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</si>
  <si>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</si>
  <si>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</si>
  <si>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</si>
  <si>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</si>
  <si>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</si>
  <si>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</si>
  <si>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</si>
  <si>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</si>
  <si>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</si>
  <si>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</si>
  <si>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</si>
  <si>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</si>
  <si>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</si>
  <si>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</si>
  <si>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</si>
  <si>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</si>
  <si>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</si>
  <si>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</si>
  <si>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</si>
  <si>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</si>
  <si>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</si>
  <si>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</si>
  <si>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</si>
  <si>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</si>
  <si>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</si>
  <si>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</si>
  <si>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</si>
  <si>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</si>
  <si>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</si>
  <si>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</si>
  <si>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</si>
  <si>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</si>
  <si>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</si>
  <si>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</si>
  <si>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</si>
  <si>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</si>
  <si>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</si>
  <si>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</si>
  <si>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</si>
  <si>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</si>
  <si>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</si>
  <si>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</si>
  <si>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</si>
  <si>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</si>
  <si>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</si>
  <si>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</si>
  <si>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</si>
  <si>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</si>
  <si>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</si>
  <si>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</si>
  <si>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</si>
  <si>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</si>
  <si>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</si>
  <si>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</si>
  <si>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</si>
  <si>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</si>
  <si>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</si>
  <si>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</si>
  <si>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</si>
  <si>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</si>
  <si>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</si>
  <si>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</si>
  <si>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</si>
  <si>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</si>
  <si>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</si>
  <si>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</si>
  <si>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</si>
  <si>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</si>
  <si>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</si>
  <si>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</si>
  <si>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</si>
  <si>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</si>
  <si>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</si>
  <si>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</si>
  <si>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</si>
  <si>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</si>
  <si>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</si>
  <si>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</si>
  <si>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</si>
  <si>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</si>
  <si>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</si>
  <si>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</si>
  <si>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</si>
  <si>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</si>
  <si>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</si>
  <si>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</si>
  <si>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</si>
  <si>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</si>
  <si>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</si>
  <si>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</si>
  <si>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</si>
  <si>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</si>
  <si>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</si>
  <si>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</si>
  <si>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</si>
  <si>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</si>
  <si>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</si>
  <si>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</si>
  <si>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</si>
  <si>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</si>
  <si>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</si>
  <si>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</si>
  <si>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</si>
  <si>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</si>
  <si>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</si>
  <si>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</si>
  <si>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</si>
  <si>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</si>
  <si>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</si>
  <si>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</si>
  <si>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</si>
  <si>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</si>
  <si>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</si>
  <si>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</si>
  <si>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</si>
  <si>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</si>
  <si>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</si>
  <si>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</si>
  <si>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</si>
  <si>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</si>
  <si>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</si>
  <si>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</si>
  <si>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</si>
  <si>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</si>
  <si>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</si>
  <si>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</si>
  <si>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</si>
  <si>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</si>
  <si>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</si>
  <si>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</si>
  <si>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</si>
  <si>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</si>
  <si>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</si>
  <si>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</si>
  <si>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</si>
  <si>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</si>
  <si>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</si>
  <si>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</si>
  <si>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</si>
  <si>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</si>
  <si>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</si>
  <si>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</si>
  <si>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</si>
  <si>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</si>
  <si>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</si>
  <si>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</si>
  <si>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</si>
  <si>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</si>
  <si>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</si>
  <si>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</si>
  <si>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</si>
  <si>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</si>
  <si>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</si>
  <si>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</si>
  <si>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</si>
  <si>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</si>
  <si>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</si>
  <si>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</si>
  <si>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</si>
  <si>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</si>
  <si>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</si>
  <si>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</si>
  <si>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</si>
  <si>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</si>
  <si>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</si>
  <si>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</si>
  <si>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</si>
  <si>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</si>
  <si>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</si>
  <si>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</si>
  <si>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</si>
  <si>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</si>
  <si>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</si>
  <si>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</si>
  <si>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</si>
  <si>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</si>
  <si>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</si>
  <si>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</si>
  <si>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</si>
  <si>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</si>
  <si>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</si>
  <si>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</si>
  <si>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</si>
  <si>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</si>
  <si>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</si>
  <si>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</si>
  <si>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</si>
  <si>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</si>
  <si>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</si>
  <si>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</si>
  <si>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</si>
  <si>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</si>
  <si>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</si>
  <si>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</si>
  <si>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</si>
  <si>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</si>
  <si>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</si>
  <si>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</si>
  <si>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</si>
  <si>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</si>
  <si>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</si>
  <si>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</si>
  <si>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</si>
  <si>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</si>
  <si>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</si>
  <si>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</si>
  <si>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</si>
  <si>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</si>
  <si>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</si>
  <si>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</si>
  <si>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</si>
  <si>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</si>
  <si>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</si>
  <si>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</si>
  <si>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</si>
  <si>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</si>
  <si>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</si>
  <si>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</si>
  <si>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</si>
  <si>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</si>
  <si>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</si>
  <si>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</si>
  <si>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</si>
  <si>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</si>
  <si>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</si>
  <si>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</si>
  <si>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</si>
  <si>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</si>
  <si>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</si>
  <si>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</si>
  <si>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</si>
  <si>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</si>
  <si>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</si>
  <si>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</si>
  <si>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</si>
  <si>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</si>
  <si>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</si>
  <si>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</si>
  <si>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</si>
  <si>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</si>
  <si>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</si>
  <si>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</si>
  <si>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</si>
  <si>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</si>
  <si>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</si>
  <si>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</si>
  <si>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</si>
  <si>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</si>
  <si>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</si>
  <si>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</si>
  <si>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</si>
  <si>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</si>
  <si>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</si>
  <si>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</si>
  <si>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</si>
  <si>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</si>
  <si>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</si>
  <si>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</si>
  <si>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</si>
  <si>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</si>
  <si>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</si>
  <si>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</si>
  <si>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</si>
  <si>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</si>
  <si>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</si>
  <si>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</si>
  <si>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</si>
  <si>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</si>
  <si>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</si>
  <si>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</si>
  <si>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</si>
  <si>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</si>
  <si>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</si>
  <si>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</si>
  <si>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</si>
  <si>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</si>
  <si>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</si>
  <si>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</si>
  <si>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</si>
  <si>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</si>
  <si>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</si>
  <si>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</si>
  <si>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</si>
  <si>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</si>
  <si>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</si>
  <si>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</si>
  <si>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</si>
  <si>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</si>
  <si>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</si>
  <si>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</si>
  <si>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</si>
  <si>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</si>
  <si>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</si>
  <si>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</si>
  <si>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</si>
  <si>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</si>
  <si>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</si>
  <si>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</si>
  <si>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</si>
  <si>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</si>
  <si>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</si>
  <si>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</si>
  <si>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</si>
  <si>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</si>
  <si>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</si>
  <si>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</si>
  <si>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</si>
  <si>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</si>
  <si>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</si>
  <si>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</si>
  <si>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</si>
  <si>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</si>
  <si>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</si>
  <si>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</si>
  <si>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</si>
  <si>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</si>
  <si>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</si>
  <si>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</si>
  <si>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</si>
  <si>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</si>
  <si>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</si>
  <si>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</si>
  <si>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</si>
  <si>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</si>
  <si>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</si>
  <si>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</si>
  <si>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</si>
  <si>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</si>
  <si>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</si>
  <si>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</si>
  <si>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</si>
  <si>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</si>
  <si>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</si>
  <si>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</si>
  <si>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</si>
  <si>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</si>
  <si>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</si>
  <si>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</si>
  <si>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</si>
  <si>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</si>
  <si>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</si>
  <si>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</si>
  <si>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</si>
  <si>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</si>
  <si>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</si>
  <si>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</si>
  <si>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</si>
  <si>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</si>
  <si>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</si>
  <si>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</si>
  <si>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</si>
  <si>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</si>
  <si>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</si>
  <si>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</si>
  <si>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</si>
  <si>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</si>
  <si>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</si>
  <si>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</si>
  <si>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</si>
  <si>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</si>
  <si>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</si>
  <si>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</si>
  <si>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</si>
  <si>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</si>
  <si>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</si>
  <si>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</si>
  <si>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</si>
  <si>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</si>
  <si>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</si>
  <si>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</si>
  <si>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</si>
  <si>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</si>
  <si>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</si>
  <si>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</si>
  <si>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</si>
  <si>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</si>
  <si>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</si>
  <si>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</si>
  <si>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</si>
  <si>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</si>
  <si>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</si>
  <si>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</si>
  <si>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</si>
  <si>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</si>
  <si>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</si>
  <si>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</si>
  <si>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</si>
  <si>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</si>
  <si>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</si>
  <si>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</si>
  <si>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</si>
  <si>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</si>
  <si>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</si>
  <si>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</si>
  <si>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</si>
  <si>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</si>
  <si>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</si>
  <si>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</si>
  <si>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</si>
  <si>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</si>
  <si>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</si>
  <si>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</si>
  <si>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</si>
  <si>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</si>
  <si>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</si>
  <si>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</si>
  <si>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</si>
  <si>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</si>
  <si>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</si>
  <si>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</si>
  <si>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</si>
  <si>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</si>
  <si>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</si>
  <si>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</si>
  <si>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</si>
  <si>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</si>
  <si>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</si>
  <si>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</si>
  <si>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</si>
  <si>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</si>
  <si>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</si>
  <si>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</si>
  <si>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</si>
  <si>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</si>
  <si>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</si>
  <si>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</si>
  <si>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</si>
  <si>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</si>
  <si>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</si>
  <si>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</si>
  <si>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</si>
  <si>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</si>
  <si>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</si>
  <si>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</si>
  <si>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</si>
  <si>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</si>
  <si>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</si>
  <si>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</si>
  <si>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</si>
  <si>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</si>
  <si>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</si>
  <si>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</si>
  <si>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</si>
  <si>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</si>
  <si>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</si>
  <si>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</si>
  <si>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</si>
  <si>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</si>
  <si>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</si>
  <si>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</si>
  <si>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</si>
  <si>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</si>
  <si>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</si>
  <si>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</si>
  <si>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</si>
  <si>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</si>
  <si>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</si>
  <si>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</si>
  <si>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</si>
  <si>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</si>
  <si>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</si>
  <si>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</si>
  <si>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</si>
  <si>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</si>
  <si>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</si>
  <si>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</si>
  <si>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</si>
  <si>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</si>
  <si>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</si>
  <si>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</si>
  <si>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</si>
  <si>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</si>
  <si>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</si>
  <si>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</si>
  <si>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</si>
  <si>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</si>
  <si>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</si>
  <si>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</si>
  <si>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</si>
  <si>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</si>
  <si>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</si>
  <si>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</si>
  <si>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</si>
  <si>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</si>
  <si>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</si>
  <si>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</si>
  <si>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</si>
  <si>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</si>
  <si>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</si>
  <si>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</si>
  <si>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</si>
  <si>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</si>
  <si>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</si>
  <si>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</si>
  <si>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</si>
  <si>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</si>
  <si>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</si>
  <si>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</si>
  <si>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</si>
  <si>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</si>
  <si>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</si>
  <si>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</si>
  <si>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</si>
  <si>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</si>
  <si>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</si>
  <si>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</si>
  <si>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</si>
  <si>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</si>
  <si>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</si>
  <si>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</si>
  <si>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</si>
  <si>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</si>
  <si>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</si>
  <si>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</si>
  <si>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</si>
  <si>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</si>
  <si>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</si>
  <si>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</si>
  <si>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</si>
  <si>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</si>
  <si>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</si>
  <si>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</si>
  <si>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</si>
  <si>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</si>
  <si>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</si>
  <si>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</si>
  <si>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</si>
  <si>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</si>
  <si>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</si>
  <si>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</si>
  <si>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</si>
  <si>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</si>
  <si>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</si>
  <si>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</si>
  <si>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</si>
  <si>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</si>
  <si>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</si>
  <si>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</si>
  <si>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</si>
  <si>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</si>
  <si>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</si>
  <si>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</si>
  <si>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</si>
  <si>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</si>
  <si>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</si>
  <si>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</si>
  <si>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</si>
  <si>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</si>
  <si>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</si>
  <si>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</si>
  <si>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</si>
  <si>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</si>
  <si>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</si>
  <si>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</si>
  <si>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</si>
  <si>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</si>
  <si>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</si>
  <si>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</si>
  <si>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</si>
  <si>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</si>
  <si>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</si>
  <si>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</si>
  <si>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</si>
  <si>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</si>
  <si>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</si>
  <si>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</si>
  <si>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</si>
  <si>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</si>
  <si>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</si>
  <si>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</si>
  <si>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</si>
  <si>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</si>
  <si>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</si>
  <si>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</si>
  <si>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</si>
  <si>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</si>
  <si>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</si>
  <si>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</si>
  <si>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</si>
  <si>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</si>
  <si>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</si>
  <si>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</si>
  <si>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</si>
  <si>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</si>
  <si>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</si>
  <si>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</si>
  <si>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</si>
  <si>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</si>
  <si>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</si>
  <si>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</si>
  <si>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</si>
  <si>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</si>
  <si>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</si>
  <si>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</si>
  <si>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</si>
  <si>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</si>
  <si>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</si>
  <si>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</si>
  <si>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</si>
  <si>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</si>
  <si>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</si>
  <si>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</si>
  <si>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</si>
  <si>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</si>
  <si>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</si>
  <si>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</si>
  <si>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</si>
  <si>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</si>
  <si>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</si>
  <si>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</si>
  <si>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</si>
  <si>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</si>
  <si>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</si>
  <si>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</si>
  <si>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</si>
  <si>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</si>
  <si>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</si>
  <si>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</si>
  <si>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</si>
  <si>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</si>
  <si>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</si>
  <si>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</si>
  <si>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</si>
  <si>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</si>
  <si>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</si>
  <si>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</si>
  <si>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</si>
  <si>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</si>
  <si>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</si>
  <si>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</si>
  <si>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</si>
  <si>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</si>
  <si>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</si>
  <si>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</si>
  <si>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</si>
  <si>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</si>
  <si>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</si>
  <si>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</si>
  <si>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</si>
  <si>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</si>
  <si>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</si>
  <si>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</si>
  <si>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</si>
  <si>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</si>
  <si>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</si>
  <si>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</si>
  <si>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</si>
  <si>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</si>
  <si>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</si>
  <si>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</si>
  <si>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</si>
  <si>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</si>
  <si>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</si>
  <si>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</si>
  <si>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</si>
  <si>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</si>
  <si>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</si>
  <si>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</si>
  <si>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</si>
  <si>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</si>
  <si>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</si>
  <si>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</si>
  <si>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</si>
  <si>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</si>
  <si>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</si>
  <si>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</si>
  <si>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</si>
  <si>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</si>
  <si>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</si>
  <si>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</si>
  <si>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</si>
  <si>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</si>
  <si>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</si>
  <si>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</si>
  <si>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</si>
  <si>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</si>
  <si>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</si>
  <si>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</si>
  <si>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</si>
  <si>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</si>
  <si>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</si>
  <si>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</si>
  <si>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</si>
  <si>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</si>
  <si>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</si>
  <si>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</si>
  <si>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</si>
  <si>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</si>
  <si>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</si>
  <si>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</si>
  <si>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</si>
  <si>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</si>
  <si>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</si>
  <si>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</si>
  <si>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</si>
  <si>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</si>
  <si>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</si>
  <si>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</si>
  <si>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</si>
  <si>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</si>
  <si>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</si>
  <si>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</si>
  <si>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</si>
  <si>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</si>
  <si>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</si>
  <si>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</si>
  <si>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</si>
  <si>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</si>
  <si>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</si>
  <si>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</si>
  <si>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</si>
  <si>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</si>
  <si>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</si>
  <si>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</si>
  <si>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</si>
  <si>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</si>
  <si>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</si>
  <si>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</si>
  <si>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</si>
  <si>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</si>
  <si>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</si>
  <si>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</si>
  <si>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</si>
  <si>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</si>
  <si>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</si>
  <si>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</si>
  <si>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</si>
  <si>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</si>
  <si>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</si>
  <si>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</si>
  <si>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</si>
  <si>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</si>
  <si>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</si>
  <si>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</si>
  <si>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</si>
  <si>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</si>
  <si>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</si>
  <si>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</si>
  <si>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</si>
  <si>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</si>
  <si>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</si>
  <si>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</si>
  <si>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</si>
  <si>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</si>
  <si>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</si>
  <si>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</si>
  <si>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</si>
  <si>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</si>
  <si>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</si>
  <si>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</si>
  <si>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</si>
  <si>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</si>
  <si>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</si>
  <si>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</si>
  <si>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</si>
  <si>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</si>
  <si>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</si>
  <si>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</si>
  <si>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</si>
  <si>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</si>
  <si>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</si>
  <si>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</si>
  <si>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</si>
  <si>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</si>
  <si>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</si>
  <si>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</si>
  <si>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</si>
  <si>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</si>
  <si>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</si>
  <si>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</si>
  <si>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</si>
  <si>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</si>
  <si>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</si>
  <si>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</si>
  <si>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</si>
  <si>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</si>
  <si>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</si>
  <si>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</si>
  <si>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</si>
  <si>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</si>
  <si>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</si>
  <si>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</si>
  <si>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</si>
  <si>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</si>
  <si>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</si>
  <si>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</si>
  <si>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</si>
  <si>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</si>
  <si>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</si>
  <si>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</si>
  <si>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</si>
  <si>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</si>
  <si>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</si>
  <si>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</si>
  <si>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</si>
  <si>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</si>
  <si>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</si>
  <si>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</si>
  <si>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</si>
  <si>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</si>
  <si>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</si>
  <si>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</si>
  <si>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</si>
  <si>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</si>
  <si>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</si>
  <si>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</si>
  <si>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</si>
  <si>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</si>
  <si>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</si>
  <si>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</si>
  <si>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</si>
  <si>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</si>
  <si>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</si>
  <si>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</si>
  <si>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</si>
  <si>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</si>
  <si>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</si>
  <si>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</si>
  <si>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</si>
  <si>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</si>
  <si>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</si>
  <si>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</si>
  <si>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</si>
  <si>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</si>
  <si>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</si>
  <si>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</si>
  <si>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</si>
  <si>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</si>
  <si>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</si>
  <si>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</si>
  <si>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</si>
  <si>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</si>
  <si>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</si>
  <si>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</si>
  <si>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</si>
  <si>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</si>
  <si>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</si>
  <si>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</si>
  <si>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</si>
  <si>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</si>
  <si>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</si>
  <si>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</si>
  <si>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</si>
  <si>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</si>
  <si>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</si>
  <si>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</si>
  <si>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</si>
  <si>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</si>
  <si>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</si>
  <si>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</si>
  <si>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</si>
  <si>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</si>
  <si>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</si>
  <si>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</si>
  <si>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</si>
  <si>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</si>
  <si>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</si>
  <si>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</si>
  <si>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</si>
  <si>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</si>
  <si>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</si>
  <si>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</si>
  <si>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</si>
  <si>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</si>
  <si>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</si>
  <si>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</si>
  <si>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</si>
  <si>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</si>
  <si>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</si>
  <si>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</si>
  <si>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</si>
  <si>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</si>
  <si>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</si>
  <si>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</si>
  <si>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</si>
  <si>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</si>
  <si>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</si>
  <si>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</si>
  <si>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</si>
  <si>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</si>
  <si>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</si>
  <si>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</si>
  <si>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</si>
  <si>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</si>
  <si>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</si>
  <si>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</si>
  <si>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</si>
  <si>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</si>
  <si>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</si>
  <si>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</si>
  <si>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</si>
  <si>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</si>
  <si>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</si>
  <si>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</si>
  <si>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</si>
  <si>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</si>
  <si>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</si>
  <si>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</si>
  <si>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</si>
  <si>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</si>
  <si>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</si>
  <si>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</si>
  <si>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</si>
  <si>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</si>
  <si>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</si>
  <si>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</si>
  <si>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</si>
  <si>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</si>
  <si>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</si>
  <si>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</si>
  <si>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</si>
  <si>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</si>
  <si>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</si>
  <si>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</si>
  <si>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</si>
  <si>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</si>
  <si>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</si>
  <si>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</si>
  <si>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</si>
  <si>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</si>
  <si>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</si>
  <si>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</si>
  <si>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</si>
  <si>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</si>
  <si>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</si>
  <si>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</si>
  <si>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</si>
  <si>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</si>
  <si>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</si>
  <si>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</si>
  <si>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</si>
  <si>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</si>
  <si>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</si>
  <si>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</si>
  <si>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</si>
  <si>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</si>
  <si>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</si>
  <si>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</si>
  <si>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</si>
  <si>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</si>
  <si>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</si>
  <si>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</si>
  <si>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</si>
  <si>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</si>
  <si>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</si>
  <si>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</si>
  <si>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</si>
  <si>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</si>
  <si>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</si>
  <si>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</si>
  <si>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</si>
  <si>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</si>
  <si>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</si>
  <si>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</si>
  <si>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</si>
  <si>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</si>
  <si>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</si>
  <si>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</si>
  <si>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</si>
  <si>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</si>
  <si>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</si>
  <si>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</si>
  <si>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</si>
  <si>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</si>
  <si>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</si>
  <si>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</si>
  <si>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</si>
  <si>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</si>
  <si>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</si>
  <si>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</si>
  <si>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</si>
  <si>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</si>
  <si>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</si>
  <si>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</si>
  <si>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</si>
  <si>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</si>
  <si>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</si>
  <si>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</si>
  <si>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</si>
  <si>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</si>
  <si>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</si>
  <si>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</si>
  <si>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</si>
  <si>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</si>
  <si>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</si>
  <si>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</si>
  <si>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</si>
  <si>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</si>
  <si>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</si>
  <si>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</si>
  <si>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</si>
  <si>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</si>
  <si>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</si>
  <si>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</si>
  <si>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</si>
  <si>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</si>
  <si>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</si>
  <si>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</si>
  <si>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</si>
  <si>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</si>
  <si>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</si>
  <si>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</si>
  <si>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</si>
  <si>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</si>
  <si>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</si>
  <si>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</si>
  <si>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</si>
  <si>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</si>
  <si>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</si>
  <si>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</si>
  <si>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</si>
  <si>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</si>
  <si>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</si>
  <si>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</si>
  <si>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</si>
  <si>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</si>
  <si>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</si>
  <si>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</si>
  <si>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</si>
  <si>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</si>
  <si>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</si>
  <si>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</si>
  <si>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</si>
  <si>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</si>
  <si>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</si>
  <si>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</si>
  <si>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</si>
  <si>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</si>
  <si>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</si>
  <si>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</si>
  <si>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</si>
  <si>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</si>
  <si>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</si>
  <si>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</si>
  <si>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</si>
  <si>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</si>
  <si>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</si>
  <si>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</si>
  <si>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</si>
  <si>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</si>
  <si>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</si>
  <si>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</si>
  <si>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</si>
  <si>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</si>
  <si>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</si>
  <si>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</si>
  <si>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</si>
  <si>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</si>
  <si>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</si>
  <si>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</si>
  <si>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</si>
  <si>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</si>
  <si>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</si>
  <si>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</si>
  <si>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</si>
  <si>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</si>
  <si>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</si>
  <si>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</si>
  <si>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</si>
  <si>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</si>
  <si>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</si>
  <si>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</si>
  <si>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</si>
  <si>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</si>
  <si>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</si>
  <si>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</si>
  <si>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</si>
  <si>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</si>
  <si>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</si>
  <si>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</si>
  <si>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</si>
  <si>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</si>
  <si>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</si>
  <si>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</si>
  <si>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</si>
  <si>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</si>
  <si>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</si>
  <si>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</si>
  <si>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</si>
  <si>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</si>
  <si>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</si>
  <si>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</si>
  <si>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</si>
  <si>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</si>
  <si>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</si>
  <si>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</si>
  <si>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</si>
  <si>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</si>
  <si>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</si>
  <si>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</si>
  <si>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</si>
  <si>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</si>
  <si>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</si>
  <si>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</si>
  <si>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</si>
  <si>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</si>
  <si>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</si>
  <si>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</si>
  <si>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</si>
  <si>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</si>
  <si>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</si>
  <si>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</si>
  <si>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</si>
  <si>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</si>
  <si>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</si>
  <si>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</si>
  <si>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</si>
  <si>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</si>
  <si>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</si>
  <si>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</si>
  <si>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</si>
  <si>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</si>
  <si>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</si>
  <si>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</si>
  <si>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</si>
  <si>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</si>
  <si>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</si>
  <si>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</si>
  <si>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</si>
  <si>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</si>
  <si>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</si>
  <si>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</si>
  <si>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</si>
  <si>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</si>
  <si>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</si>
  <si>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</si>
  <si>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</si>
  <si>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</si>
  <si>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</si>
  <si>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</si>
  <si>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</si>
  <si>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</si>
  <si>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</si>
  <si>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</si>
  <si>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</si>
  <si>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</si>
  <si>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</si>
  <si>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</si>
  <si>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</si>
  <si>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</si>
  <si>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</si>
  <si>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</si>
  <si>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</si>
  <si>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</si>
  <si>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</si>
  <si>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</si>
  <si>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</si>
  <si>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</si>
  <si>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</si>
  <si>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</si>
  <si>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</si>
  <si>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</si>
  <si>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</si>
  <si>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</si>
  <si>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</si>
  <si>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</si>
  <si>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</si>
  <si>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</si>
  <si>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</si>
  <si>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</si>
  <si>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</si>
  <si>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</si>
  <si>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</si>
  <si>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</si>
  <si>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</si>
  <si>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</si>
  <si>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</si>
  <si>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</si>
  <si>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</si>
  <si>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</si>
  <si>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</si>
  <si>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</si>
  <si>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</si>
  <si>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</si>
  <si>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</si>
  <si>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</si>
  <si>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</si>
  <si>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</si>
  <si>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</si>
  <si>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</si>
  <si>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</si>
  <si>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</si>
  <si>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</si>
  <si>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</si>
  <si>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</si>
  <si>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</si>
  <si>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</si>
  <si>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</si>
  <si>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</si>
  <si>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</si>
  <si>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</si>
  <si>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</si>
  <si>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</si>
  <si>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</si>
  <si>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</si>
  <si>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</si>
  <si>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</si>
  <si>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</si>
  <si>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</si>
  <si>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</si>
  <si>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</si>
  <si>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</si>
  <si>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</si>
  <si>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</si>
  <si>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</si>
  <si>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</si>
  <si>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</si>
  <si>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</si>
  <si>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</si>
  <si>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</si>
  <si>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</si>
  <si>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</si>
  <si>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</si>
  <si>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</si>
  <si>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</si>
  <si>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</si>
  <si>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</si>
  <si>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</si>
  <si>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</si>
  <si>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</si>
  <si>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</si>
  <si>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</si>
  <si>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</si>
  <si>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</si>
  <si>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</si>
  <si>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</si>
  <si>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</si>
  <si>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</si>
  <si>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</si>
  <si>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</si>
  <si>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</si>
  <si>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</si>
  <si>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</si>
  <si>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</si>
  <si>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</si>
  <si>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</si>
  <si>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</si>
  <si>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</si>
  <si>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</si>
  <si>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</si>
  <si>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</si>
  <si>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</si>
  <si>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</si>
  <si>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</si>
  <si>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</si>
  <si>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</si>
  <si>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</si>
  <si>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</si>
  <si>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</si>
  <si>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</si>
  <si>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</si>
  <si>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</si>
  <si>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</si>
  <si>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</si>
  <si>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</si>
  <si>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</si>
  <si>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</si>
  <si>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</si>
  <si>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</si>
  <si>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</si>
  <si>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</si>
  <si>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</si>
  <si>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</si>
  <si>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</si>
  <si>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</si>
  <si>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</si>
  <si>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</si>
  <si>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</si>
  <si>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</si>
  <si>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</si>
  <si>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</si>
  <si>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</si>
  <si>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</si>
  <si>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</si>
  <si>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</si>
  <si>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</si>
  <si>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</si>
  <si>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</si>
  <si>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</si>
  <si>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</si>
  <si>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</si>
  <si>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</si>
  <si>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</si>
  <si>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</si>
  <si>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</si>
  <si>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</si>
  <si>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</si>
  <si>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</si>
  <si>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</si>
  <si>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</si>
  <si>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</si>
  <si>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</si>
  <si>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</si>
  <si>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</si>
  <si>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</si>
  <si>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</si>
  <si>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</si>
  <si>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</si>
  <si>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</si>
  <si>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</si>
  <si>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</si>
  <si>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</si>
  <si>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</si>
  <si>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</si>
  <si>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</si>
  <si>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</si>
  <si>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</si>
  <si>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</si>
  <si>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</si>
  <si>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</si>
  <si>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</si>
  <si>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</si>
  <si>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</si>
  <si>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</si>
  <si>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</si>
  <si>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</si>
  <si>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</si>
  <si>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</si>
  <si>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</si>
  <si>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</si>
  <si>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</si>
  <si>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</si>
  <si>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</si>
  <si>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</si>
  <si>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</si>
  <si>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</si>
  <si>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</si>
  <si>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</si>
  <si>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</si>
  <si>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</si>
  <si>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</si>
  <si>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</si>
  <si>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</si>
  <si>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</si>
  <si>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</si>
  <si>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</si>
  <si>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</si>
  <si>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</si>
  <si>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</si>
  <si>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</si>
  <si>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</si>
  <si>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</si>
  <si>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</si>
  <si>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</si>
  <si>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</si>
  <si>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</si>
  <si>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</si>
  <si>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</si>
  <si>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</si>
  <si>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</si>
  <si>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</si>
  <si>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</si>
  <si>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</si>
  <si>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</si>
  <si>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</si>
  <si>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</si>
  <si>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</si>
  <si>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</si>
  <si>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</si>
  <si>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</si>
  <si>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</si>
  <si>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</si>
  <si>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</si>
  <si>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</si>
  <si>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</si>
  <si>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</si>
  <si>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</si>
  <si>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</si>
  <si>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</si>
  <si>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</si>
  <si>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</si>
  <si>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</si>
  <si>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</si>
  <si>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</si>
  <si>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</si>
  <si>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</si>
  <si>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</si>
  <si>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</si>
  <si>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</si>
  <si>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</si>
  <si>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</si>
  <si>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</si>
  <si>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</si>
  <si>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</si>
  <si>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</si>
  <si>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</si>
  <si>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</si>
  <si>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</si>
  <si>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</si>
  <si>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</si>
  <si>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</si>
  <si>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</si>
  <si>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</si>
  <si>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</si>
  <si>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</si>
  <si>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</si>
  <si>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</si>
  <si>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</si>
  <si>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</si>
  <si>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</si>
  <si>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</si>
  <si>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</si>
  <si>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</si>
  <si>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</si>
  <si>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</si>
  <si>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</si>
  <si>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</si>
  <si>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</si>
  <si>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</si>
  <si>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</si>
  <si>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</si>
  <si>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</si>
  <si>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</si>
  <si>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</si>
  <si>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</si>
  <si>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</si>
  <si>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</si>
  <si>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</si>
  <si>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</si>
  <si>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</si>
  <si>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</si>
  <si>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</si>
  <si>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</si>
  <si>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</si>
  <si>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</si>
  <si>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</si>
  <si>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</si>
  <si>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</si>
  <si>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</si>
  <si>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</si>
  <si>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</si>
  <si>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</si>
  <si>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</si>
  <si>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</si>
  <si>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</si>
  <si>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</si>
  <si>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</si>
  <si>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</si>
  <si>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</si>
  <si>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</si>
  <si>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</si>
  <si>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</si>
  <si>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</si>
  <si>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</si>
  <si>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</si>
  <si>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</si>
  <si>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</si>
  <si>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</si>
  <si>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</si>
  <si>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</si>
  <si>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</si>
  <si>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</si>
  <si>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</si>
  <si>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</si>
  <si>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</si>
  <si>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</si>
  <si>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</si>
  <si>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</si>
  <si>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</si>
  <si>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</si>
  <si>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</si>
  <si>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</si>
  <si>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</si>
  <si>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</si>
  <si>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</si>
  <si>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</si>
  <si>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</si>
  <si>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</si>
  <si>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</si>
  <si>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</si>
  <si>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</si>
  <si>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</si>
  <si>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</si>
  <si>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</si>
  <si>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</si>
  <si>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</si>
  <si>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</si>
  <si>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</si>
  <si>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</si>
  <si>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</si>
  <si>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</si>
  <si>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</si>
  <si>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</si>
  <si>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</si>
  <si>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</si>
  <si>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</si>
  <si>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</si>
  <si>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</si>
  <si>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</si>
  <si>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</si>
  <si>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</si>
  <si>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</si>
  <si>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</si>
  <si>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</si>
  <si>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</si>
  <si>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</si>
  <si>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</si>
  <si>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</si>
  <si>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</si>
  <si>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</si>
  <si>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</si>
  <si>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</si>
  <si>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</si>
  <si>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</si>
  <si>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</si>
  <si>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</si>
  <si>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</si>
  <si>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</si>
  <si>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</si>
  <si>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</si>
  <si>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</si>
  <si>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</si>
  <si>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</si>
  <si>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</si>
  <si>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</si>
  <si>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</si>
  <si>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</si>
  <si>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</si>
  <si>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</si>
  <si>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</si>
  <si>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</si>
  <si>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</si>
  <si>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</si>
  <si>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</si>
  <si>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</si>
  <si>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</si>
  <si>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</si>
  <si>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</si>
  <si>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</si>
  <si>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</si>
  <si>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</si>
  <si>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</si>
  <si>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</si>
  <si>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</si>
  <si>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</si>
  <si>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</si>
  <si>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</si>
  <si>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</si>
  <si>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</si>
  <si>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</si>
  <si>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</si>
  <si>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</si>
  <si>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</si>
  <si>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</si>
  <si>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</si>
  <si>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</si>
  <si>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</si>
  <si>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</si>
  <si>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</si>
  <si>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</si>
  <si>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</si>
  <si>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</si>
  <si>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</si>
  <si>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</si>
  <si>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</si>
  <si>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</si>
  <si>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</si>
  <si>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</si>
  <si>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</si>
  <si>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</si>
  <si>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</si>
  <si>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</si>
  <si>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</si>
  <si>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</si>
  <si>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</si>
  <si>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</si>
  <si>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</si>
  <si>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</si>
  <si>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</si>
  <si>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</si>
  <si>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</si>
  <si>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</si>
  <si>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</si>
  <si>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</si>
  <si>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</si>
  <si>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</si>
  <si>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</si>
  <si>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</si>
  <si>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</si>
  <si>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</si>
  <si>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</si>
  <si>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</si>
  <si>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</si>
  <si>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</si>
  <si>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</si>
  <si>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</si>
  <si>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</si>
  <si>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</si>
  <si>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</si>
  <si>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</si>
  <si>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</si>
  <si>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</si>
  <si>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</si>
  <si>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</si>
  <si>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</si>
  <si>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</si>
  <si>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</si>
  <si>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</si>
  <si>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</si>
  <si>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</si>
  <si>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</si>
  <si>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</si>
  <si>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</si>
  <si>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</si>
  <si>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</si>
  <si>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</si>
  <si>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</si>
  <si>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</si>
  <si>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</si>
  <si>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</si>
  <si>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</si>
  <si>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</si>
  <si>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</si>
  <si>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</si>
  <si>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</si>
  <si>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</si>
  <si>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</si>
  <si>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</si>
  <si>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</si>
  <si>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</si>
  <si>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</si>
  <si>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</si>
  <si>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</si>
  <si>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</si>
  <si>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</si>
  <si>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</si>
  <si>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</si>
  <si>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</si>
  <si>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</si>
  <si>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</si>
  <si>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</si>
  <si>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</si>
  <si>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</si>
  <si>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</si>
  <si>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</si>
  <si>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</si>
  <si>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</si>
  <si>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</si>
  <si>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</si>
  <si>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</si>
  <si>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</si>
  <si>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</si>
  <si>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</si>
  <si>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</si>
  <si>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</si>
  <si>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</si>
  <si>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</si>
  <si>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</si>
  <si>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</si>
  <si>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</si>
  <si>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</si>
  <si>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</si>
  <si>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</si>
  <si>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</si>
  <si>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</si>
  <si>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</si>
  <si>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</si>
  <si>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</si>
  <si>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</si>
  <si>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</si>
  <si>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</si>
  <si>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</si>
  <si>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</si>
  <si>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</si>
  <si>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</si>
  <si>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</si>
  <si>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</si>
  <si>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</si>
  <si>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</si>
  <si>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</si>
  <si>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</si>
  <si>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</si>
  <si>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</si>
  <si>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</si>
  <si>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</si>
  <si>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</si>
  <si>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</si>
  <si>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</si>
  <si>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</si>
  <si>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</si>
  <si>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</si>
  <si>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</si>
  <si>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</si>
  <si>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</si>
  <si>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</si>
  <si>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</si>
  <si>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</si>
  <si>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</si>
  <si>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</si>
  <si>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</si>
  <si>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</si>
  <si>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</si>
  <si>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</si>
  <si>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</si>
  <si>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</si>
  <si>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</si>
  <si>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</si>
  <si>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</si>
  <si>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</si>
  <si>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</si>
  <si>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</si>
  <si>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</si>
  <si>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</si>
  <si>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</si>
  <si>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</si>
  <si>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</si>
  <si>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</si>
  <si>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</si>
  <si>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</si>
  <si>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</si>
  <si>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</si>
  <si>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</si>
  <si>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</si>
  <si>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</si>
  <si>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</si>
  <si>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</si>
  <si>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</si>
  <si>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</si>
  <si>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</si>
  <si>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</si>
  <si>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</si>
  <si>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</si>
  <si>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</si>
  <si>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</si>
  <si>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</si>
  <si>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</si>
  <si>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</si>
  <si>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</si>
  <si>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</si>
  <si>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</si>
  <si>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</si>
  <si>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</si>
  <si>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</si>
  <si>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</si>
  <si>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</si>
  <si>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</si>
  <si>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</si>
  <si>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</si>
  <si>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</si>
  <si>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</si>
  <si>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</si>
  <si>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</si>
  <si>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</si>
  <si>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</si>
  <si>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</si>
  <si>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</si>
  <si>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</si>
  <si>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</si>
  <si>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</si>
  <si>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</si>
  <si>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</si>
  <si>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</si>
  <si>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</si>
  <si>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</si>
  <si>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</si>
  <si>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</si>
  <si>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</si>
  <si>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</si>
  <si>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</si>
  <si>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</si>
  <si>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</si>
  <si>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</si>
  <si>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</si>
  <si>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</si>
  <si>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</si>
  <si>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</si>
  <si>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</si>
  <si>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</si>
  <si>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</si>
  <si>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</si>
  <si>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</si>
  <si>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</si>
  <si>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</si>
  <si>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</si>
  <si>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</si>
  <si>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</si>
  <si>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</si>
  <si>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</si>
  <si>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</si>
  <si>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</si>
  <si>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</si>
  <si>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</si>
  <si>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</si>
  <si>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</si>
  <si>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</si>
  <si>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</si>
  <si>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</si>
  <si>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</si>
  <si>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</si>
  <si>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</si>
  <si>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</si>
  <si>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</si>
  <si>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</si>
  <si>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</si>
  <si>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</si>
  <si>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</si>
  <si>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</si>
  <si>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</si>
  <si>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</si>
  <si>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</si>
  <si>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</si>
  <si>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</si>
  <si>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</si>
  <si>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</si>
  <si>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</si>
  <si>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</si>
  <si>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</si>
  <si>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</si>
  <si>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</si>
  <si>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</si>
  <si>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</si>
  <si>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</si>
  <si>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</si>
  <si>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</si>
  <si>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</si>
  <si>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</si>
  <si>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</si>
  <si>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</si>
  <si>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</si>
  <si>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</si>
  <si>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</si>
  <si>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</si>
  <si>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</si>
  <si>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</si>
  <si>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</si>
  <si>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</si>
  <si>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</si>
  <si>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</si>
  <si>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</si>
  <si>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</si>
  <si>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</si>
  <si>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</si>
  <si>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</si>
  <si>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</si>
  <si>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</si>
  <si>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</si>
  <si>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</si>
  <si>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</si>
  <si>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</si>
  <si>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</si>
  <si>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</si>
  <si>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</si>
  <si>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</si>
  <si>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</si>
  <si>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</si>
  <si>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</si>
  <si>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</si>
  <si>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</si>
  <si>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</si>
  <si>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</si>
  <si>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</si>
  <si>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</si>
  <si>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</si>
  <si>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</si>
  <si>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</si>
  <si>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</si>
  <si>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</si>
  <si>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</si>
  <si>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</si>
  <si>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</si>
  <si>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</si>
  <si>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</si>
  <si>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</si>
  <si>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</si>
  <si>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</si>
  <si>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</si>
  <si>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</si>
  <si>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</si>
  <si>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</si>
  <si>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</si>
  <si>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</si>
  <si>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</si>
  <si>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</si>
  <si>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</si>
  <si>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</si>
  <si>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</si>
  <si>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</si>
  <si>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</si>
  <si>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</si>
  <si>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</si>
  <si>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</si>
  <si>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</si>
  <si>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</si>
  <si>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</si>
  <si>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</si>
  <si>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</si>
  <si>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</si>
  <si>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</si>
  <si>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</si>
  <si>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</si>
  <si>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</si>
  <si>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</si>
  <si>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</si>
  <si>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</si>
  <si>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</si>
  <si>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</si>
  <si>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</si>
  <si>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</si>
  <si>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</si>
  <si>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</si>
  <si>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</si>
  <si>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</si>
  <si>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</si>
  <si>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</si>
  <si>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</si>
  <si>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</si>
  <si>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</si>
  <si>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</si>
  <si>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</si>
  <si>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</si>
  <si>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</si>
  <si>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</si>
  <si>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</si>
  <si>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</si>
  <si>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</si>
  <si>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</si>
  <si>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</si>
  <si>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</si>
  <si>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</si>
  <si>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</si>
  <si>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</si>
  <si>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</si>
  <si>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</si>
  <si>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</si>
  <si>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</si>
  <si>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</si>
  <si>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</si>
  <si>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</si>
  <si>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</si>
  <si>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</si>
  <si>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</si>
  <si>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</si>
  <si>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</si>
  <si>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</si>
  <si>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</si>
  <si>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</si>
  <si>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</si>
  <si>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</si>
  <si>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</si>
  <si>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</si>
  <si>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</si>
  <si>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</si>
  <si>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</si>
  <si>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</si>
  <si>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</si>
  <si>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</si>
  <si>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</si>
  <si>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</si>
  <si>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</si>
  <si>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</si>
  <si>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</si>
  <si>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</si>
  <si>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</si>
  <si>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</si>
  <si>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</si>
  <si>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</si>
  <si>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</si>
  <si>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</si>
  <si>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</si>
  <si>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</si>
  <si>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</si>
  <si>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</si>
  <si>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</si>
  <si>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</si>
  <si>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</si>
  <si>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</si>
  <si>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</si>
  <si>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</si>
  <si>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</si>
  <si>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</si>
  <si>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</si>
  <si>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</si>
  <si>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</si>
  <si>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</si>
  <si>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</si>
  <si>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</si>
  <si>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</si>
  <si>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</si>
  <si>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</si>
  <si>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</si>
  <si>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</si>
  <si>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</si>
  <si>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</si>
  <si>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</si>
  <si>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</si>
  <si>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</si>
  <si>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</si>
  <si>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</si>
  <si>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</si>
  <si>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</si>
  <si>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</si>
  <si>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</si>
  <si>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</si>
  <si>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</si>
  <si>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</si>
  <si>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</si>
  <si>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</si>
  <si>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</si>
  <si>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</si>
  <si>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</si>
  <si>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</si>
  <si>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</si>
  <si>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</si>
  <si>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</si>
  <si>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</si>
  <si>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</si>
  <si>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</si>
  <si>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</si>
  <si>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</si>
  <si>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</si>
  <si>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</si>
  <si>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</si>
  <si>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</si>
  <si>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</si>
  <si>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</si>
  <si>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</si>
  <si>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</si>
  <si>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</si>
  <si>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</si>
  <si>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</si>
  <si>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</si>
  <si>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</si>
  <si>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</si>
  <si>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</si>
  <si>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</si>
  <si>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</si>
  <si>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</si>
  <si>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</si>
  <si>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</si>
  <si>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</si>
  <si>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</si>
  <si>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</si>
  <si>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</si>
  <si>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</si>
  <si>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</si>
  <si>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</si>
  <si>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</si>
  <si>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</si>
  <si>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</si>
  <si>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</si>
  <si>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</si>
  <si>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</si>
  <si>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</si>
  <si>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</si>
  <si>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</si>
  <si>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</si>
  <si>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</si>
  <si>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</si>
  <si>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</si>
  <si>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</si>
  <si>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</si>
  <si>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</si>
  <si>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</si>
  <si>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</si>
  <si>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</si>
  <si>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</si>
  <si>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</si>
  <si>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</si>
  <si>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</si>
  <si>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</si>
  <si>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</si>
  <si>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</si>
  <si>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</si>
  <si>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</si>
  <si>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</si>
  <si>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</si>
  <si>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</si>
  <si>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</si>
  <si>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</si>
  <si>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</si>
  <si>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</si>
  <si>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</si>
  <si>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</si>
  <si>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</si>
  <si>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</si>
  <si>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</si>
  <si>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</si>
  <si>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</si>
  <si>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</si>
  <si>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</si>
  <si>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</si>
  <si>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</si>
  <si>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</si>
  <si>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</si>
  <si>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</si>
  <si>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</si>
  <si>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</si>
  <si>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</si>
  <si>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</si>
  <si>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</si>
  <si>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</si>
  <si>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</si>
  <si>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</si>
  <si>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</si>
  <si>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</si>
  <si>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</si>
  <si>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</si>
  <si>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</si>
  <si>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</si>
  <si>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</si>
  <si>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</si>
  <si>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</si>
  <si>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</si>
  <si>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</si>
  <si>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</si>
  <si>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</si>
  <si>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</si>
  <si>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</si>
  <si>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</si>
  <si>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</si>
  <si>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</si>
  <si>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</si>
  <si>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</si>
  <si>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</si>
  <si>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</si>
  <si>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</si>
  <si>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</si>
  <si>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</si>
  <si>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</si>
  <si>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</si>
  <si>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</si>
  <si>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</si>
  <si>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</si>
  <si>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</si>
  <si>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</si>
  <si>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</si>
  <si>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</si>
  <si>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</si>
  <si>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</si>
  <si>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</si>
  <si>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</si>
  <si>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</si>
  <si>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</si>
  <si>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</si>
  <si>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</si>
  <si>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</si>
  <si>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</si>
  <si>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</si>
  <si>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</si>
  <si>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</si>
  <si>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</si>
  <si>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</si>
  <si>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</si>
  <si>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</si>
  <si>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</si>
  <si>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</si>
  <si>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</si>
  <si>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</si>
  <si>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</si>
  <si>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</si>
  <si>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</si>
  <si>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</si>
  <si>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</si>
  <si>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</si>
  <si>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</si>
  <si>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</si>
  <si>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</si>
  <si>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</si>
  <si>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</si>
  <si>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</si>
  <si>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</si>
  <si>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</si>
  <si>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</si>
  <si>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</si>
  <si>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</si>
  <si>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</si>
  <si>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</si>
  <si>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</si>
  <si>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</si>
  <si>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</si>
  <si>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</si>
  <si>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</si>
  <si>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</si>
  <si>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</si>
  <si>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</si>
  <si>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</si>
  <si>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</si>
  <si>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</si>
  <si>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</si>
  <si>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</si>
  <si>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</si>
  <si>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</si>
  <si>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</si>
  <si>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</si>
  <si>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</si>
  <si>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</si>
  <si>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</si>
  <si>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</si>
  <si>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</si>
  <si>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</si>
  <si>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</si>
  <si>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</si>
  <si>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</si>
  <si>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</si>
  <si>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</si>
  <si>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</si>
  <si>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</si>
  <si>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</si>
  <si>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</si>
  <si>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</si>
  <si>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</si>
  <si>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</si>
  <si>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</si>
  <si>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</si>
  <si>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</si>
  <si>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</si>
  <si>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</si>
  <si>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</si>
  <si>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</si>
  <si>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</si>
  <si>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</si>
  <si>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</si>
  <si>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</si>
  <si>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</si>
  <si>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</si>
  <si>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</si>
  <si>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</si>
  <si>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</si>
  <si>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</si>
  <si>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</si>
  <si>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</si>
  <si>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</si>
  <si>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</si>
  <si>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</si>
  <si>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</si>
  <si>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</si>
  <si>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</si>
  <si>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</si>
  <si>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</si>
  <si>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</si>
  <si>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</si>
  <si>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</si>
  <si>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</si>
  <si>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</si>
  <si>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</si>
  <si>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</si>
  <si>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</si>
  <si>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</si>
  <si>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</si>
  <si>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</si>
  <si>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</si>
  <si>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</si>
  <si>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</si>
  <si>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</si>
  <si>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</si>
  <si>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</si>
  <si>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</si>
  <si>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</si>
  <si>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</si>
  <si>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</si>
  <si>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</si>
  <si>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</si>
  <si>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</si>
  <si>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</si>
  <si>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</si>
  <si>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</si>
  <si>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</si>
  <si>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</si>
  <si>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</si>
  <si>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</si>
  <si>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</si>
  <si>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</si>
  <si>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</si>
  <si>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</si>
  <si>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</si>
  <si>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</si>
  <si>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</si>
  <si>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</si>
  <si>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</si>
  <si>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</si>
  <si>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</si>
  <si>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</si>
  <si>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</si>
  <si>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</si>
  <si>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</si>
  <si>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</si>
  <si>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</si>
  <si>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</si>
  <si>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</si>
  <si>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</si>
  <si>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</si>
  <si>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</si>
  <si>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</si>
  <si>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</si>
  <si>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</si>
  <si>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</si>
  <si>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</si>
  <si>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</si>
  <si>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</si>
  <si>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</si>
  <si>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</si>
  <si>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</si>
  <si>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</si>
  <si>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</si>
  <si>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</si>
  <si>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</si>
  <si>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</si>
  <si>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</si>
  <si>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</si>
  <si>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</si>
  <si>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</si>
  <si>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</si>
  <si>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</si>
  <si>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</si>
  <si>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</si>
  <si>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</si>
  <si>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</si>
  <si>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</si>
  <si>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</si>
  <si>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</si>
  <si>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</si>
  <si>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</si>
  <si>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</si>
  <si>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</si>
  <si>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</si>
  <si>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</si>
  <si>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</si>
  <si>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</si>
  <si>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</si>
  <si>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</si>
  <si>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</si>
  <si>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</si>
  <si>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</si>
  <si>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</si>
  <si>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</si>
  <si>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</si>
  <si>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</si>
  <si>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</si>
  <si>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</si>
  <si>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</si>
  <si>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</si>
  <si>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</si>
  <si>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</si>
  <si>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</si>
  <si>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</si>
  <si>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</si>
  <si>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</si>
  <si>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</si>
  <si>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</si>
  <si>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</si>
  <si>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</si>
  <si>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</si>
  <si>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</si>
  <si>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</si>
  <si>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</si>
  <si>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</si>
  <si>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</si>
  <si>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</si>
  <si>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</si>
  <si>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</si>
  <si>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</si>
  <si>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</si>
  <si>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</si>
  <si>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</si>
  <si>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</si>
  <si>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</si>
  <si>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</si>
  <si>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</si>
  <si>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</si>
  <si>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</si>
  <si>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</si>
  <si>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</si>
  <si>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</si>
  <si>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</si>
  <si>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</si>
  <si>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</si>
  <si>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</si>
  <si>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</si>
  <si>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</si>
  <si>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</si>
  <si>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</si>
  <si>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</si>
  <si>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</si>
  <si>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</si>
  <si>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</si>
  <si>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</si>
  <si>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</si>
  <si>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</si>
  <si>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</si>
  <si>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</si>
  <si>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</si>
  <si>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</si>
  <si>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</si>
  <si>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</si>
  <si>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</si>
  <si>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</si>
  <si>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</si>
  <si>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</si>
  <si>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</si>
  <si>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</si>
  <si>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</si>
  <si>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</si>
  <si>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</si>
  <si>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</si>
  <si>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</si>
  <si>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</si>
  <si>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</si>
  <si>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</si>
  <si>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</si>
  <si>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</si>
  <si>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</si>
  <si>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</si>
  <si>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</si>
  <si>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</si>
  <si>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</si>
  <si>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</si>
  <si>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</si>
  <si>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</si>
  <si>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</si>
  <si>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</si>
  <si>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</si>
  <si>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</si>
  <si>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</si>
  <si>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</si>
  <si>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</si>
  <si>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</si>
  <si>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</si>
  <si>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</si>
  <si>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</si>
  <si>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</si>
  <si>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</si>
  <si>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</si>
  <si>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</si>
  <si>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</si>
  <si>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</si>
  <si>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</si>
  <si>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</si>
  <si>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</si>
  <si>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</si>
  <si>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</si>
  <si>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</si>
  <si>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</si>
  <si>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</si>
  <si>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</si>
  <si>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</si>
  <si>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</si>
  <si>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</si>
  <si>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</si>
  <si>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</si>
  <si>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</si>
  <si>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</si>
  <si>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</si>
  <si>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</si>
  <si>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</si>
  <si>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</si>
  <si>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</si>
  <si>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</si>
  <si>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</si>
  <si>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</si>
  <si>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</si>
  <si>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</si>
  <si>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</si>
  <si>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</si>
  <si>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</si>
  <si>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</si>
  <si>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</si>
  <si>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</si>
  <si>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</si>
  <si>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</si>
  <si>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</si>
  <si>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</si>
  <si>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</si>
  <si>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</si>
  <si>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</si>
  <si>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</si>
  <si>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</si>
  <si>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</si>
  <si>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</si>
  <si>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</si>
  <si>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</si>
  <si>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</si>
  <si>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</si>
  <si>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</si>
  <si>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</si>
  <si>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</si>
  <si>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</si>
  <si>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</si>
  <si>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</si>
  <si>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</si>
  <si>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</si>
  <si>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</si>
  <si>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</si>
  <si>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</si>
  <si>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</si>
  <si>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</si>
  <si>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</si>
  <si>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</si>
  <si>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</si>
  <si>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</si>
  <si>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</si>
  <si>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</si>
  <si>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</si>
  <si>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</si>
  <si>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</si>
  <si>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</si>
  <si>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</si>
  <si>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</si>
  <si>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</si>
  <si>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</si>
  <si>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</si>
  <si>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</si>
  <si>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</si>
  <si>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</si>
  <si>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</si>
  <si>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</si>
  <si>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</si>
  <si>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</si>
  <si>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</si>
  <si>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</si>
  <si>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</si>
  <si>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</si>
  <si>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</si>
  <si>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</si>
  <si>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</si>
  <si>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</si>
  <si>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</si>
  <si>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</si>
  <si>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</si>
  <si>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</si>
  <si>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</si>
  <si>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</si>
  <si>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</si>
  <si>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</si>
  <si>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</si>
  <si>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</si>
  <si>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</si>
  <si>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</si>
  <si>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</si>
  <si>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</si>
  <si>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</si>
  <si>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</si>
  <si>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</si>
  <si>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</si>
  <si>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</si>
  <si>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</si>
  <si>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</si>
  <si>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</si>
  <si>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</si>
  <si>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</si>
  <si>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</si>
  <si>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</si>
  <si>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</si>
  <si>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</si>
  <si>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</si>
  <si>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</si>
  <si>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</si>
  <si>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</si>
  <si>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</si>
  <si>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</si>
  <si>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</si>
  <si>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</si>
  <si>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</si>
  <si>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</si>
  <si>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</si>
  <si>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</si>
  <si>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</si>
  <si>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</si>
  <si>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</si>
  <si>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</si>
  <si>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</si>
  <si>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</si>
  <si>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</si>
  <si>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</si>
  <si>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</si>
  <si>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</si>
  <si>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</si>
  <si>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</si>
  <si>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</si>
  <si>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</si>
  <si>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</si>
  <si>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</si>
  <si>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</si>
  <si>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</si>
  <si>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</si>
  <si>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</si>
  <si>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</si>
  <si>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</si>
  <si>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</si>
  <si>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</si>
  <si>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</si>
  <si>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</si>
  <si>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</si>
  <si>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</si>
  <si>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</si>
  <si>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</si>
  <si>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</si>
  <si>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</si>
  <si>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</si>
  <si>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</si>
  <si>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</si>
  <si>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</si>
  <si>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</si>
  <si>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</si>
  <si>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</si>
  <si>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</si>
  <si>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</si>
  <si>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</si>
  <si>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</si>
  <si>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</si>
  <si>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</si>
  <si>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</si>
  <si>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</si>
  <si>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</si>
  <si>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</si>
  <si>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</si>
  <si>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</si>
  <si>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</si>
  <si>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</si>
  <si>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</si>
  <si>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</si>
  <si>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</si>
  <si>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</si>
  <si>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</si>
  <si>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</si>
  <si>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</si>
  <si>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</si>
  <si>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</si>
  <si>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</si>
  <si>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</si>
  <si>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</si>
  <si>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</si>
  <si>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</si>
  <si>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</si>
  <si>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</si>
  <si>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</si>
  <si>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</si>
  <si>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</si>
  <si>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</si>
  <si>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</si>
  <si>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</si>
  <si>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</si>
  <si>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</si>
  <si>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</si>
  <si>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</si>
  <si>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</si>
  <si>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</si>
  <si>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</si>
  <si>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</si>
  <si>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</si>
  <si>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</si>
  <si>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</si>
  <si>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</si>
  <si>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</si>
  <si>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</si>
  <si>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</si>
  <si>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</si>
  <si>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</si>
  <si>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</si>
  <si>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</si>
  <si>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</si>
  <si>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</si>
  <si>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</si>
  <si>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</si>
  <si>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</si>
  <si>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</si>
  <si>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</si>
  <si>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</si>
  <si>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</si>
  <si>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</si>
  <si>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</si>
  <si>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</si>
  <si>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</si>
  <si>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</si>
  <si>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</si>
  <si>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</si>
  <si>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</si>
  <si>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</si>
  <si>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</si>
  <si>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</si>
  <si>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</si>
  <si>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</si>
  <si>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</si>
  <si>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</si>
  <si>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</si>
  <si>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</si>
  <si>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</si>
  <si>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</si>
  <si>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</si>
  <si>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</si>
  <si>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</si>
  <si>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</si>
  <si>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</si>
  <si>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</si>
  <si>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</si>
  <si>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</si>
  <si>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</si>
  <si>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</si>
  <si>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</si>
  <si>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</si>
  <si>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</si>
  <si>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</si>
  <si>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</si>
  <si>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</si>
  <si>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</si>
  <si>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</si>
  <si>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</si>
  <si>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</si>
  <si>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</si>
  <si>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</si>
  <si>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</si>
  <si>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</si>
  <si>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</si>
  <si>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</si>
  <si>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</si>
  <si>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</si>
  <si>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</si>
  <si>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</si>
  <si>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</si>
  <si>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</si>
  <si>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</si>
  <si>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</si>
  <si>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</si>
  <si>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</si>
  <si>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</si>
  <si>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</si>
  <si>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</si>
  <si>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</si>
  <si>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</si>
  <si>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</si>
  <si>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</si>
  <si>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</si>
  <si>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</si>
  <si>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</si>
  <si>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</si>
  <si>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</si>
  <si>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</si>
  <si>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</si>
  <si>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</si>
  <si>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</si>
  <si>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</si>
  <si>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</si>
  <si>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</si>
  <si>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</si>
  <si>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</si>
  <si>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</si>
  <si>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</si>
  <si>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</si>
  <si>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</si>
  <si>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</si>
  <si>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</si>
  <si>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</si>
  <si>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</si>
  <si>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</si>
  <si>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</si>
  <si>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</si>
  <si>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</si>
  <si>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</si>
  <si>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</si>
  <si>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</si>
  <si>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</si>
  <si>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</si>
  <si>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</si>
  <si>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</si>
  <si>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</si>
  <si>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</si>
  <si>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</si>
  <si>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</si>
  <si>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</si>
  <si>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</si>
  <si>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</si>
  <si>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</si>
  <si>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</si>
  <si>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</si>
  <si>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</si>
  <si>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</si>
  <si>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</si>
  <si>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</si>
  <si>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</si>
  <si>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</si>
  <si>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</si>
  <si>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</si>
  <si>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</si>
  <si>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</si>
  <si>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</si>
  <si>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</si>
  <si>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</si>
  <si>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</si>
  <si>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</si>
  <si>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</si>
  <si>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</si>
  <si>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</si>
  <si>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</si>
  <si>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</si>
  <si>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</si>
  <si>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</si>
  <si>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</si>
  <si>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</si>
  <si>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</si>
  <si>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</si>
  <si>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</si>
  <si>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</si>
  <si>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</si>
  <si>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</si>
  <si>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</si>
  <si>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</si>
  <si>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</si>
  <si>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</si>
  <si>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</si>
  <si>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</si>
  <si>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</si>
  <si>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</si>
  <si>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</si>
  <si>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</si>
  <si>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</si>
  <si>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</si>
  <si>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</si>
  <si>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</si>
  <si>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</si>
  <si>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</si>
  <si>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</si>
  <si>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</si>
  <si>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</si>
  <si>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</si>
  <si>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</si>
  <si>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</si>
  <si>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</si>
  <si>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</si>
  <si>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</si>
  <si>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</si>
  <si>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</si>
  <si>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</si>
  <si>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</si>
  <si>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</si>
  <si>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</si>
  <si>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</si>
  <si>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</si>
  <si>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</si>
  <si>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</si>
  <si>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</si>
  <si>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</si>
  <si>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</si>
  <si>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</si>
  <si>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</si>
  <si>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</si>
  <si>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</si>
  <si>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</si>
  <si>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</si>
  <si>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</si>
  <si>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</si>
  <si>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</si>
  <si>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</si>
  <si>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</si>
  <si>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</si>
  <si>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</si>
  <si>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</si>
  <si>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</si>
  <si>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</si>
  <si>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</si>
  <si>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</si>
  <si>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</si>
  <si>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</si>
  <si>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</si>
  <si>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</si>
  <si>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</si>
  <si>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</si>
  <si>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</si>
  <si>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</si>
  <si>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</si>
  <si>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</si>
  <si>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</si>
  <si>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</si>
  <si>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</si>
  <si>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</si>
  <si>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</si>
  <si>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</si>
  <si>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</si>
  <si>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</si>
  <si>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</si>
  <si>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</si>
  <si>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</si>
  <si>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</si>
  <si>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</si>
  <si>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</si>
  <si>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</si>
  <si>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</si>
  <si>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</si>
  <si>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</si>
  <si>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</si>
  <si>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</si>
  <si>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</si>
  <si>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</si>
  <si>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</si>
  <si>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</si>
  <si>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</si>
  <si>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</si>
  <si>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</si>
  <si>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</si>
  <si>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</si>
  <si>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</si>
  <si>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</si>
  <si>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</si>
  <si>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</si>
  <si>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</si>
  <si>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</si>
  <si>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</si>
  <si>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</si>
  <si>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</si>
  <si>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</si>
  <si>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</si>
  <si>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</si>
  <si>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</si>
  <si>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</si>
  <si>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</si>
  <si>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</si>
  <si>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</si>
  <si>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</si>
  <si>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</si>
  <si>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</si>
  <si>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</si>
  <si>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</si>
  <si>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</si>
  <si>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</si>
  <si>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</si>
  <si>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</si>
  <si>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</si>
  <si>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</si>
  <si>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</si>
  <si>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</si>
  <si>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</si>
  <si>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</si>
  <si>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</si>
  <si>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</si>
  <si>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</si>
  <si>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</si>
  <si>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</si>
  <si>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</si>
  <si>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</si>
  <si>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</si>
  <si>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</si>
  <si>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</si>
  <si>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</si>
  <si>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</si>
  <si>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</si>
  <si>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</si>
  <si>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</si>
  <si>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</si>
  <si>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</si>
  <si>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</si>
  <si>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</si>
  <si>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</si>
  <si>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</si>
  <si>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</si>
  <si>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</si>
  <si>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</si>
  <si>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</si>
  <si>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</si>
  <si>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</si>
  <si>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</si>
  <si>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</si>
  <si>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</si>
  <si>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</si>
  <si>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</si>
  <si>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</si>
  <si>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</si>
  <si>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</si>
  <si>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</si>
  <si>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</si>
  <si>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</si>
  <si>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</si>
  <si>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</si>
  <si>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</si>
  <si>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</si>
  <si>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</si>
  <si>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</si>
  <si>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</si>
  <si>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</si>
  <si>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</si>
  <si>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</si>
  <si>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</si>
  <si>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</si>
  <si>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</si>
  <si>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</si>
  <si>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</si>
  <si>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</si>
  <si>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</si>
  <si>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</si>
  <si>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</si>
  <si>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</si>
  <si>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</si>
  <si>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</si>
  <si>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</si>
  <si>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</si>
  <si>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</si>
  <si>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</si>
  <si>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</si>
  <si>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</si>
  <si>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</si>
  <si>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</si>
  <si>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</si>
  <si>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</si>
  <si>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</si>
  <si>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</si>
  <si>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</si>
  <si>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</si>
  <si>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</si>
  <si>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</si>
  <si>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</si>
  <si>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</si>
  <si>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</si>
  <si>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</si>
  <si>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</si>
  <si>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</si>
  <si>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</si>
  <si>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</si>
  <si>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</si>
  <si>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</si>
  <si>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</si>
  <si>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</si>
  <si>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</si>
  <si>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</si>
  <si>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</si>
  <si>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</si>
  <si>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</si>
  <si>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</si>
  <si>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</si>
  <si>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</si>
  <si>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</si>
  <si>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</si>
  <si>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</si>
  <si>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</si>
  <si>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</si>
  <si>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</si>
  <si>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</si>
  <si>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</si>
  <si>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</si>
  <si>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</si>
  <si>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</si>
  <si>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</si>
  <si>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</si>
  <si>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</si>
  <si>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</si>
  <si>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</si>
  <si>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</si>
  <si>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</si>
  <si>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</si>
  <si>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</si>
  <si>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</si>
  <si>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</si>
  <si>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</si>
  <si>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</si>
  <si>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</si>
  <si>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</si>
  <si>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</si>
  <si>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</si>
  <si>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</si>
  <si>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</si>
  <si>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</si>
  <si>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</si>
  <si>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</si>
  <si>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</si>
  <si>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</si>
  <si>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</si>
  <si>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</si>
  <si>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</si>
  <si>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</si>
  <si>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</si>
  <si>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</si>
  <si>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</si>
  <si>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</si>
  <si>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</si>
  <si>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</si>
  <si>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</si>
  <si>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</si>
  <si>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</si>
  <si>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</si>
  <si>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</si>
  <si>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</si>
  <si>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</si>
  <si>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</si>
  <si>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</si>
  <si>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</si>
  <si>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</si>
  <si>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</si>
  <si>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</si>
  <si>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</si>
  <si>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</si>
  <si>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</si>
  <si>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</si>
  <si>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</si>
  <si>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</si>
  <si>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</si>
  <si>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</si>
  <si>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</si>
  <si>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</si>
  <si>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</si>
  <si>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</si>
  <si>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</si>
  <si>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</si>
  <si>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</si>
  <si>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</si>
  <si>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</si>
  <si>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</si>
  <si>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</si>
  <si>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</si>
  <si>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</si>
  <si>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</si>
  <si>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</si>
  <si>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</si>
  <si>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</si>
  <si>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</si>
  <si>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</si>
  <si>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</si>
  <si>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</si>
  <si>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</si>
  <si>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</si>
  <si>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</si>
  <si>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</si>
  <si>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</si>
  <si>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</si>
  <si>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</si>
  <si>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</si>
  <si>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</si>
  <si>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</si>
  <si>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</si>
  <si>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</si>
  <si>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</si>
  <si>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</si>
  <si>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</si>
  <si>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</si>
  <si>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</si>
  <si>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</si>
  <si>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</si>
  <si>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</si>
  <si>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</si>
  <si>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</si>
  <si>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</si>
  <si>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</si>
  <si>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</si>
  <si>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</si>
  <si>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</si>
  <si>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</si>
  <si>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</si>
  <si>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</si>
  <si>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</si>
  <si>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</si>
  <si>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</si>
  <si>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</si>
  <si>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</si>
  <si>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</si>
  <si>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</si>
  <si>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</si>
  <si>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</si>
  <si>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</si>
  <si>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</si>
  <si>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</si>
  <si>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</si>
  <si>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</si>
  <si>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</si>
  <si>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</si>
  <si>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</si>
  <si>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</si>
  <si>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</si>
  <si>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</si>
  <si>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</si>
  <si>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</si>
  <si>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</si>
  <si>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</si>
  <si>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</si>
  <si>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</si>
  <si>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</si>
  <si>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</si>
  <si>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</si>
  <si>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</si>
  <si>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</si>
  <si>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</si>
  <si>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</si>
  <si>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</si>
  <si>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</si>
  <si>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</si>
  <si>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</si>
  <si>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</si>
  <si>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</si>
  <si>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</si>
  <si>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</si>
  <si>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</si>
  <si>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</si>
  <si>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</si>
  <si>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</si>
  <si>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</si>
  <si>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</si>
  <si>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</si>
  <si>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</si>
  <si>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</si>
  <si>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</si>
  <si>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</si>
  <si>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</si>
  <si>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</si>
  <si>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</si>
  <si>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</si>
  <si>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</si>
  <si>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</si>
  <si>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</si>
  <si>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</si>
  <si>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</si>
  <si>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</si>
  <si>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</si>
  <si>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</si>
  <si>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</si>
  <si>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</si>
  <si>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</si>
  <si>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</si>
  <si>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</si>
  <si>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</si>
  <si>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</si>
  <si>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</si>
  <si>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</si>
  <si>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</si>
  <si>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</si>
  <si>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</si>
  <si>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</si>
  <si>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</si>
  <si>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</si>
  <si>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</si>
  <si>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</si>
  <si>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</si>
  <si>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</si>
  <si>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</si>
  <si>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</si>
  <si>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</si>
  <si>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</si>
  <si>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</si>
  <si>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</si>
  <si>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</si>
  <si>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</si>
  <si>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</si>
  <si>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</si>
  <si>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</si>
  <si>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</si>
  <si>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</si>
  <si>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</si>
  <si>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</si>
  <si>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</si>
  <si>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</si>
  <si>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</si>
  <si>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</si>
  <si>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</si>
  <si>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</si>
  <si>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</si>
  <si>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</si>
  <si>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</si>
  <si>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</si>
  <si>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</si>
  <si>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</si>
  <si>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</si>
  <si>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</si>
  <si>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</si>
  <si>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</si>
  <si>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</si>
  <si>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</si>
  <si>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</si>
  <si>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</si>
  <si>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</si>
  <si>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</si>
  <si>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</si>
  <si>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</si>
  <si>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</si>
  <si>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</si>
  <si>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</si>
  <si>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</si>
  <si>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</si>
  <si>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</si>
  <si>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</si>
  <si>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</si>
  <si>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</si>
  <si>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</si>
  <si>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</si>
  <si>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</si>
  <si>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</si>
  <si>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</si>
  <si>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</si>
  <si>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</si>
  <si>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</si>
  <si>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</si>
  <si>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</si>
  <si>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</si>
  <si>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</si>
  <si>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</si>
  <si>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</si>
  <si>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</si>
  <si>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</si>
  <si>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</si>
  <si>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</si>
  <si>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</si>
  <si>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</si>
  <si>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</si>
  <si>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</si>
  <si>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</si>
  <si>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</si>
  <si>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</si>
  <si>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</si>
  <si>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</si>
  <si>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</si>
  <si>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</si>
  <si>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</si>
  <si>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</si>
  <si>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</si>
  <si>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</si>
  <si>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</si>
  <si>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</si>
  <si>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</si>
  <si>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</si>
  <si>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</si>
  <si>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</si>
  <si>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</si>
  <si>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</si>
  <si>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</si>
  <si>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</si>
  <si>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</si>
  <si>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</si>
  <si>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</si>
  <si>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</si>
  <si>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</si>
  <si>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</si>
  <si>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</si>
  <si>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</si>
  <si>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</si>
  <si>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</si>
  <si>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</si>
  <si>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</si>
  <si>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</si>
  <si>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</si>
  <si>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</si>
  <si>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</si>
  <si>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</si>
  <si>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</si>
  <si>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</si>
  <si>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</si>
  <si>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</si>
  <si>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</si>
  <si>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</si>
  <si>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</si>
  <si>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</si>
  <si>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</si>
  <si>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</si>
  <si>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</si>
  <si>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</si>
  <si>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</si>
  <si>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</si>
  <si>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</si>
  <si>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</si>
  <si>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</si>
  <si>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</si>
  <si>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</si>
  <si>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</si>
  <si>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</si>
  <si>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</si>
  <si>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</si>
  <si>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</si>
  <si>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</si>
  <si>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</si>
  <si>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</si>
  <si>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</si>
  <si>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</si>
  <si>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</si>
  <si>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</si>
  <si>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</si>
  <si>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</si>
  <si>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</si>
  <si>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</si>
  <si>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</si>
  <si>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</si>
  <si>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</si>
  <si>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</si>
  <si>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</si>
  <si>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</si>
  <si>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</si>
  <si>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</si>
  <si>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</si>
  <si>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</si>
  <si>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</si>
  <si>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</si>
  <si>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</si>
  <si>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</si>
  <si>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</si>
  <si>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</si>
  <si>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</si>
  <si>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</si>
  <si>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</si>
  <si>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</si>
  <si>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</si>
  <si>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</si>
  <si>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</si>
  <si>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</si>
  <si>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</si>
  <si>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</si>
  <si>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</si>
  <si>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</si>
  <si>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</si>
  <si>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</si>
  <si>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</si>
  <si>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</si>
  <si>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</si>
  <si>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</si>
  <si>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</si>
  <si>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</si>
  <si>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</si>
  <si>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</si>
  <si>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</si>
  <si>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</si>
  <si>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</si>
  <si>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</si>
  <si>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</si>
  <si>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</si>
  <si>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</si>
  <si>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</si>
  <si>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</si>
  <si>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</si>
  <si>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</si>
  <si>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</si>
  <si>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</si>
  <si>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</si>
  <si>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</si>
  <si>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</si>
  <si>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</si>
  <si>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</si>
  <si>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</si>
  <si>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</si>
  <si>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</si>
  <si>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</si>
  <si>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</si>
  <si>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</si>
  <si>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</si>
  <si>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</si>
  <si>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</si>
  <si>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</si>
  <si>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</si>
  <si>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</si>
  <si>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</si>
  <si>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</si>
  <si>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</si>
  <si>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</si>
  <si>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</si>
  <si>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</si>
  <si>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</si>
  <si>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</si>
  <si>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</si>
  <si>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</si>
  <si>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</si>
  <si>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</si>
  <si>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</si>
  <si>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</si>
  <si>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</si>
  <si>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</si>
  <si>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</si>
  <si>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</si>
  <si>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</si>
  <si>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</si>
  <si>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</si>
  <si>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</si>
  <si>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</si>
  <si>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</si>
  <si>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</si>
  <si>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</si>
  <si>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</si>
  <si>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</si>
  <si>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</si>
  <si>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</si>
  <si>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</si>
  <si>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</si>
  <si>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</si>
  <si>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</si>
  <si>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</si>
  <si>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</si>
  <si>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</si>
  <si>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</si>
  <si>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</si>
  <si>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</si>
  <si>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</si>
  <si>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</si>
  <si>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</si>
  <si>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</si>
  <si>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</si>
  <si>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</si>
  <si>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</si>
  <si>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</si>
  <si>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</si>
  <si>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</si>
  <si>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</si>
  <si>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</si>
  <si>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</si>
  <si>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</si>
  <si>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</si>
  <si>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</si>
  <si>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</si>
  <si>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</si>
  <si>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</si>
  <si>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</si>
  <si>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</si>
  <si>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</si>
  <si>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</si>
  <si>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</si>
  <si>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</si>
  <si>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</si>
  <si>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</si>
  <si>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</si>
  <si>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</si>
  <si>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</si>
  <si>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</si>
  <si>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</si>
  <si>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</si>
  <si>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</si>
  <si>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</si>
  <si>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</si>
  <si>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</si>
  <si>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</si>
  <si>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</si>
  <si>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</si>
  <si>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</si>
  <si>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</si>
  <si>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</si>
  <si>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</si>
  <si>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</si>
  <si>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</si>
  <si>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</si>
  <si>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</si>
  <si>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</si>
  <si>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</si>
  <si>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</si>
  <si>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</si>
  <si>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</si>
  <si>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</si>
  <si>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</si>
  <si>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</si>
  <si>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</si>
  <si>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</si>
  <si>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</si>
  <si>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</si>
  <si>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</si>
  <si>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</si>
  <si>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</si>
  <si>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</si>
  <si>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</si>
  <si>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</si>
  <si>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</si>
  <si>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</si>
  <si>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</si>
  <si>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</si>
  <si>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</si>
  <si>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</si>
  <si>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</si>
  <si>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</si>
  <si>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</si>
  <si>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</si>
  <si>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</si>
  <si>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</si>
  <si>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</si>
  <si>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</si>
  <si>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</si>
  <si>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</si>
  <si>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</si>
  <si>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</si>
  <si>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</si>
  <si>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</si>
  <si>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</si>
  <si>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</si>
  <si>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</si>
  <si>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</si>
  <si>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</si>
  <si>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</si>
  <si>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</si>
  <si>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</si>
  <si>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</si>
  <si>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</si>
  <si>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</si>
  <si>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</si>
  <si>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</si>
  <si>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</si>
  <si>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</si>
  <si>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</si>
  <si>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</si>
  <si>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</si>
  <si>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</si>
  <si>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</si>
  <si>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</si>
  <si>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</si>
  <si>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</si>
  <si>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</si>
  <si>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</si>
  <si>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</si>
  <si>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</si>
  <si>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</si>
  <si>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</si>
  <si>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</si>
  <si>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</si>
  <si>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</si>
  <si>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</si>
  <si>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</si>
  <si>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</si>
  <si>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</si>
  <si>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</si>
  <si>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</si>
  <si>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</si>
  <si>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</si>
  <si>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</si>
  <si>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</si>
  <si>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</si>
  <si>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</si>
  <si>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</si>
  <si>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</si>
  <si>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</si>
  <si>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</si>
  <si>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</si>
  <si>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</si>
  <si>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</si>
  <si>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</si>
  <si>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</si>
  <si>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</si>
  <si>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</si>
  <si>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</si>
  <si>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</si>
  <si>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</si>
  <si>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</si>
  <si>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</si>
  <si>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</si>
  <si>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</si>
  <si>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</si>
  <si>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</si>
  <si>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</si>
  <si>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</si>
  <si>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</si>
  <si>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</si>
  <si>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</si>
  <si>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</si>
  <si>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</si>
  <si>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</si>
  <si>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</si>
  <si>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</si>
  <si>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</si>
  <si>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</si>
  <si>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</si>
  <si>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</si>
  <si>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</si>
  <si>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</si>
  <si>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</si>
  <si>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</si>
  <si>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</si>
  <si>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</si>
  <si>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</si>
  <si>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</si>
  <si>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</si>
  <si>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</si>
  <si>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</si>
  <si>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</si>
  <si>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</si>
  <si>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</si>
  <si>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</si>
  <si>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</si>
  <si>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</si>
  <si>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</si>
  <si>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</si>
  <si>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</si>
  <si>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</si>
  <si>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</si>
  <si>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</si>
  <si>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</si>
  <si>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</si>
  <si>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</si>
  <si>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</si>
  <si>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</si>
  <si>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</si>
  <si>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</si>
  <si>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</si>
  <si>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</si>
  <si>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</si>
  <si>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</si>
  <si>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</si>
  <si>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</si>
  <si>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</si>
  <si>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</si>
  <si>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</si>
  <si>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</si>
  <si>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</si>
  <si>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</si>
  <si>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</si>
  <si>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</si>
  <si>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</si>
  <si>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</si>
  <si>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</si>
  <si>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</si>
  <si>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</si>
  <si>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</si>
  <si>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</si>
  <si>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</si>
  <si>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</si>
  <si>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</si>
  <si>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</si>
  <si>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</si>
  <si>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</si>
  <si>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</si>
  <si>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</si>
  <si>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</si>
  <si>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</si>
  <si>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</si>
  <si>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</si>
  <si>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</si>
  <si>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</si>
  <si>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</si>
  <si>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</si>
  <si>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</si>
  <si>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</si>
  <si>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</si>
  <si>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</si>
  <si>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</si>
  <si>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</si>
  <si>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</si>
  <si>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</si>
  <si>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</si>
  <si>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</si>
  <si>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</si>
  <si>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</si>
  <si>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</si>
  <si>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</si>
  <si>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</si>
  <si>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</si>
  <si>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</si>
  <si>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</si>
  <si>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</si>
  <si>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</si>
  <si>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</si>
  <si>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</si>
  <si>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</si>
  <si>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</si>
  <si>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</si>
  <si>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</si>
  <si>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</si>
  <si>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</si>
  <si>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</si>
  <si>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</si>
  <si>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</si>
  <si>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</si>
  <si>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</si>
  <si>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</si>
  <si>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</si>
  <si>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</si>
  <si>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</si>
  <si>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</si>
  <si>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</si>
  <si>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</si>
  <si>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</si>
  <si>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</si>
  <si>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</si>
  <si>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</si>
  <si>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</si>
  <si>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</si>
  <si>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</si>
  <si>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</si>
  <si>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</si>
  <si>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</si>
  <si>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</si>
  <si>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</si>
  <si>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</si>
  <si>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</si>
  <si>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</si>
  <si>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</si>
  <si>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</si>
  <si>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</si>
  <si>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</si>
  <si>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</si>
  <si>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</si>
  <si>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</si>
  <si>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</si>
  <si>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</si>
  <si>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</si>
  <si>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</si>
  <si>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</si>
  <si>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</si>
  <si>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</si>
  <si>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</si>
  <si>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</si>
  <si>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</si>
  <si>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</si>
  <si>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</si>
  <si>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</si>
  <si>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</si>
  <si>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</si>
  <si>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</si>
  <si>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</si>
  <si>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</si>
  <si>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</si>
  <si>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</si>
  <si>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</si>
  <si>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</si>
  <si>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</si>
  <si>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</si>
  <si>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</si>
  <si>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</si>
  <si>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</si>
  <si>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</si>
  <si>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</si>
  <si>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</si>
  <si>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</si>
  <si>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</si>
  <si>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</si>
  <si>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</si>
  <si>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</si>
  <si>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</si>
  <si>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</si>
  <si>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</si>
  <si>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</si>
  <si>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</si>
  <si>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</si>
  <si>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</si>
  <si>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</si>
  <si>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</si>
  <si>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</si>
  <si>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</si>
  <si>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</si>
  <si>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</si>
  <si>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</si>
  <si>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</si>
  <si>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</si>
  <si>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</si>
  <si>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</si>
  <si>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</si>
  <si>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</si>
  <si>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</si>
  <si>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</si>
  <si>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</si>
  <si>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</si>
  <si>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</si>
  <si>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</si>
  <si>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</si>
  <si>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</si>
  <si>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</si>
  <si>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</si>
  <si>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</si>
  <si>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</si>
  <si>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</si>
  <si>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</si>
  <si>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</si>
  <si>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</si>
  <si>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</si>
  <si>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</si>
  <si>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</si>
  <si>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</si>
  <si>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</si>
  <si>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</si>
  <si>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</si>
  <si>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</si>
  <si>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</si>
  <si>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</si>
  <si>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</si>
  <si>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</si>
  <si>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</si>
  <si>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</si>
  <si>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</si>
  <si>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</si>
  <si>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</si>
  <si>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</si>
  <si>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</si>
  <si>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</si>
  <si>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</si>
  <si>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</si>
  <si>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</si>
  <si>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</si>
  <si>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</si>
  <si>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</si>
  <si>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</si>
  <si>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</si>
  <si>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</si>
  <si>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</si>
  <si>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</si>
  <si>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</si>
  <si>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</si>
  <si>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</si>
  <si>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</si>
  <si>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</si>
  <si>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</si>
  <si>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</si>
  <si>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</si>
  <si>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</si>
  <si>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</si>
  <si>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</si>
  <si>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</si>
  <si>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</si>
  <si>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</si>
  <si>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</si>
  <si>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</si>
  <si>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</si>
  <si>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</si>
  <si>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</si>
  <si>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</si>
  <si>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</si>
  <si>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</si>
  <si>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</si>
  <si>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</si>
  <si>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</si>
  <si>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</si>
  <si>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</si>
  <si>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</si>
  <si>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</si>
  <si>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</si>
  <si>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</si>
  <si>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</si>
  <si>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</si>
  <si>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</si>
  <si>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</si>
  <si>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</si>
  <si>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</si>
  <si>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</si>
  <si>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</si>
  <si>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</si>
  <si>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</si>
  <si>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</si>
  <si>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</si>
  <si>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</si>
  <si>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</si>
  <si>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</si>
  <si>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</si>
  <si>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</si>
  <si>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</si>
  <si>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</si>
  <si>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</si>
  <si>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</si>
  <si>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</si>
  <si>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</si>
  <si>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</si>
  <si>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</si>
  <si>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</si>
  <si>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</si>
  <si>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</si>
  <si>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</si>
  <si>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</si>
  <si>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</si>
  <si>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</si>
  <si>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</si>
  <si>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</si>
  <si>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</si>
  <si>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</si>
  <si>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</si>
  <si>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</si>
  <si>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</si>
  <si>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</si>
  <si>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</si>
  <si>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</si>
  <si>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</si>
  <si>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</si>
  <si>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</si>
  <si>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</si>
  <si>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</si>
  <si>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</si>
  <si>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</si>
  <si>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</si>
  <si>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</si>
  <si>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</si>
  <si>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</si>
  <si>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</si>
  <si>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</si>
  <si>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</si>
  <si>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</si>
  <si>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</si>
  <si>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</si>
  <si>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</si>
  <si>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</si>
  <si>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</si>
  <si>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</si>
  <si>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</si>
  <si>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</si>
  <si>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</si>
  <si>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</si>
  <si>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</si>
  <si>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</si>
  <si>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</si>
  <si>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</si>
  <si>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</si>
  <si>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</si>
  <si>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</si>
  <si>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</si>
  <si>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</si>
  <si>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</si>
  <si>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</si>
  <si>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</si>
  <si>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</si>
  <si>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</si>
  <si>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</si>
  <si>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</si>
  <si>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</si>
  <si>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</si>
  <si>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</si>
  <si>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</si>
  <si>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</si>
  <si>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</si>
  <si>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</si>
  <si>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</si>
  <si>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</si>
  <si>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</si>
  <si>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</si>
  <si>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</si>
  <si>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</si>
  <si>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</si>
  <si>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</si>
  <si>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</si>
  <si>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</si>
  <si>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</si>
  <si>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</si>
  <si>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</si>
  <si>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</si>
  <si>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</si>
  <si>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</si>
  <si>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</si>
  <si>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</si>
  <si>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</si>
  <si>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</si>
  <si>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</si>
  <si>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</si>
  <si>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</si>
  <si>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</si>
  <si>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</si>
  <si>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</si>
  <si>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</si>
  <si>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</si>
  <si>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</si>
  <si>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</si>
  <si>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</si>
  <si>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</si>
  <si>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</si>
  <si>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</si>
  <si>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</si>
  <si>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</si>
  <si>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</si>
  <si>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</si>
  <si>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</si>
  <si>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</si>
  <si>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</si>
  <si>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</si>
  <si>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</si>
  <si>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</si>
  <si>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</si>
  <si>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</si>
  <si>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</si>
  <si>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</si>
  <si>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</si>
  <si>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</si>
  <si>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</si>
  <si>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</si>
  <si>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</si>
  <si>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</si>
  <si>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</si>
  <si>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</si>
  <si>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</si>
  <si>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</si>
  <si>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</si>
  <si>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</si>
  <si>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</si>
  <si>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</si>
  <si>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</si>
  <si>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</si>
  <si>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</si>
  <si>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</si>
  <si>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</si>
  <si>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</si>
  <si>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</si>
  <si>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</si>
  <si>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</si>
  <si>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</si>
  <si>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</si>
  <si>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</si>
  <si>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</si>
  <si>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</si>
  <si>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</si>
  <si>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</si>
  <si>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</si>
  <si>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</si>
  <si>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</si>
  <si>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</si>
  <si>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</si>
  <si>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</si>
  <si>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</si>
  <si>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</si>
  <si>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</si>
  <si>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</si>
  <si>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</si>
  <si>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</si>
  <si>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</si>
  <si>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</si>
  <si>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</si>
  <si>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</si>
  <si>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</si>
  <si>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</si>
  <si>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</si>
  <si>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</si>
  <si>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</si>
  <si>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</si>
  <si>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</si>
  <si>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</si>
  <si>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</si>
  <si>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</si>
  <si>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</si>
  <si>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</si>
  <si>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</si>
  <si>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</si>
  <si>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</si>
  <si>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</si>
  <si>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</si>
  <si>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</si>
  <si>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</si>
  <si>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</si>
  <si>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</si>
  <si>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</si>
  <si>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</si>
  <si>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</si>
  <si>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</si>
  <si>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</si>
  <si>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</si>
  <si>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</si>
  <si>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</si>
  <si>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</si>
  <si>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</si>
  <si>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</si>
  <si>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</si>
  <si>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</si>
  <si>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</si>
  <si>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</si>
  <si>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</si>
  <si>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</si>
  <si>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</si>
  <si>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</si>
  <si>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</si>
  <si>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</si>
  <si>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</si>
  <si>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</si>
  <si>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</si>
  <si>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</si>
  <si>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</si>
  <si>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</si>
  <si>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</si>
  <si>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</si>
  <si>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</si>
  <si>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</si>
  <si>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</si>
  <si>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</si>
  <si>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</si>
  <si>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</si>
  <si>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</si>
  <si>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</si>
  <si>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</si>
  <si>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</si>
  <si>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</si>
  <si>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</si>
  <si>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</si>
  <si>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</si>
  <si>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</si>
  <si>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</si>
  <si>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</si>
  <si>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</si>
  <si>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</si>
  <si>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</si>
  <si>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</si>
  <si>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</si>
  <si>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</si>
  <si>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</si>
  <si>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</si>
  <si>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</si>
  <si>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</si>
  <si>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</si>
  <si>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</si>
  <si>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</si>
  <si>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</si>
  <si>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</si>
  <si>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</si>
  <si>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</si>
  <si>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</si>
  <si>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</si>
  <si>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</si>
  <si>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</si>
  <si>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</si>
  <si>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</si>
  <si>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</si>
  <si>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</si>
  <si>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</si>
  <si>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</si>
  <si>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</si>
  <si>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</si>
  <si>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</si>
  <si>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</si>
  <si>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</si>
  <si>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</si>
  <si>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</si>
  <si>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</si>
  <si>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</si>
  <si>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</si>
  <si>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</si>
  <si>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</si>
  <si>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</si>
  <si>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</si>
  <si>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</si>
  <si>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</si>
  <si>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</si>
  <si>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</si>
  <si>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</si>
  <si>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</si>
  <si>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</si>
  <si>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</si>
  <si>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</si>
  <si>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</si>
  <si>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</si>
  <si>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</si>
  <si>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</si>
  <si>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</si>
  <si>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</si>
  <si>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</si>
  <si>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</si>
  <si>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</si>
  <si>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</si>
  <si>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</si>
  <si>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</si>
  <si>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</si>
  <si>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</si>
  <si>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</si>
  <si>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</si>
  <si>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</si>
  <si>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</si>
  <si>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</si>
  <si>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</si>
  <si>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</si>
  <si>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</si>
  <si>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</si>
  <si>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</si>
  <si>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</si>
  <si>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</si>
  <si>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</si>
  <si>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</si>
  <si>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</si>
  <si>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</si>
  <si>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</si>
  <si>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</si>
  <si>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</si>
  <si>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</si>
  <si>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</si>
  <si>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</si>
  <si>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</si>
  <si>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</si>
  <si>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</si>
  <si>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</si>
  <si>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</si>
  <si>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</si>
  <si>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</si>
  <si>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</si>
  <si>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</si>
  <si>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</si>
  <si>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</si>
  <si>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</si>
  <si>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</si>
  <si>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</si>
  <si>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</si>
  <si>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</si>
  <si>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</si>
  <si>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</si>
  <si>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</si>
  <si>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</si>
  <si>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</si>
  <si>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</si>
  <si>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</si>
  <si>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</si>
  <si>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</si>
  <si>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</si>
  <si>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</si>
  <si>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</si>
  <si>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</si>
  <si>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</si>
  <si>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</si>
  <si>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</si>
  <si>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</si>
  <si>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</si>
  <si>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</si>
  <si>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</si>
  <si>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</si>
  <si>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</si>
  <si>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</si>
  <si>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</si>
  <si>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</si>
  <si>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</si>
  <si>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</si>
  <si>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</si>
  <si>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</si>
  <si>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</si>
  <si>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</si>
  <si>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</si>
  <si>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</si>
  <si>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</si>
  <si>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</si>
  <si>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</si>
  <si>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</si>
  <si>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</si>
  <si>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</si>
  <si>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</si>
  <si>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</si>
  <si>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</si>
  <si>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</si>
  <si>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</si>
  <si>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</si>
  <si>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</si>
  <si>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</si>
  <si>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</si>
  <si>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</si>
  <si>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</si>
  <si>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</si>
  <si>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</si>
  <si>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</si>
  <si>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</si>
  <si>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</si>
  <si>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</si>
  <si>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</si>
  <si>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</si>
  <si>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</si>
  <si>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</si>
  <si>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</si>
  <si>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</si>
  <si>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</si>
  <si>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</si>
  <si>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</si>
  <si>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</si>
  <si>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</si>
  <si>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</si>
  <si>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</si>
  <si>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</si>
  <si>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</si>
  <si>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</si>
  <si>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</si>
  <si>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</si>
  <si>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</si>
  <si>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</si>
  <si>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</si>
  <si>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</si>
  <si>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</si>
  <si>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</si>
  <si>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</si>
  <si>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</si>
  <si>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</si>
  <si>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</si>
  <si>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</si>
  <si>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</si>
  <si>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</si>
  <si>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</si>
  <si>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</si>
  <si>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</si>
  <si>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</si>
  <si>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</si>
  <si>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</si>
  <si>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</si>
  <si>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</si>
  <si>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</si>
  <si>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</si>
  <si>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</si>
  <si>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</si>
  <si>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</si>
  <si>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</si>
  <si>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</si>
  <si>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</si>
  <si>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</si>
  <si>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</si>
  <si>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</si>
  <si>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</si>
  <si>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</si>
  <si>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</si>
  <si>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</si>
  <si>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</si>
  <si>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</si>
  <si>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</si>
  <si>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</si>
  <si>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</si>
  <si>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</si>
  <si>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</si>
  <si>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</si>
  <si>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</si>
  <si>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</si>
  <si>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</si>
  <si>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</si>
  <si>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</si>
  <si>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</si>
  <si>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</si>
  <si>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</si>
  <si>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</si>
  <si>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</si>
  <si>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</si>
  <si>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</si>
  <si>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</si>
  <si>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</si>
  <si>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</si>
  <si>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</si>
  <si>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</si>
  <si>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</si>
  <si>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</si>
  <si>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</si>
  <si>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</si>
  <si>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</si>
  <si>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</si>
  <si>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</si>
  <si>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</si>
  <si>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</si>
  <si>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</si>
  <si>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</si>
  <si>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</si>
  <si>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</si>
  <si>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</si>
  <si>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</si>
  <si>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</si>
  <si>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</si>
  <si>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</si>
  <si>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</si>
  <si>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</si>
  <si>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</si>
  <si>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</si>
  <si>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</si>
  <si>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</si>
  <si>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</si>
  <si>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</si>
  <si>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</si>
  <si>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</si>
  <si>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</si>
  <si>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</si>
  <si>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</si>
  <si>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</si>
  <si>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</si>
  <si>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</si>
  <si>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</si>
  <si>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</si>
  <si>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</si>
  <si>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</si>
  <si>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</si>
  <si>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</si>
  <si>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</si>
  <si>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</si>
  <si>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</si>
  <si>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</si>
  <si>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</si>
  <si>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</si>
  <si>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</si>
  <si>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</si>
  <si>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</si>
  <si>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</si>
  <si>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</si>
  <si>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</si>
  <si>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</si>
  <si>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</si>
  <si>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</si>
  <si>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</si>
  <si>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</si>
  <si>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</si>
  <si>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</si>
  <si>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</si>
  <si>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</si>
  <si>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</si>
  <si>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</si>
  <si>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</si>
  <si>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</si>
  <si>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</si>
  <si>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</si>
  <si>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</si>
  <si>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</si>
  <si>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</si>
  <si>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</si>
  <si>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</si>
  <si>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</si>
  <si>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</si>
  <si>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</si>
  <si>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</si>
  <si>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</si>
  <si>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</si>
  <si>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</si>
  <si>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</si>
  <si>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</si>
  <si>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</si>
  <si>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</si>
  <si>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</si>
  <si>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</si>
  <si>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</si>
  <si>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</si>
  <si>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</si>
  <si>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</si>
  <si>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</si>
  <si>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</si>
  <si>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</si>
  <si>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</si>
  <si>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</si>
  <si>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</si>
  <si>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</si>
  <si>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</si>
  <si>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</si>
  <si>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</si>
  <si>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</si>
  <si>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</si>
  <si>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</si>
  <si>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</si>
  <si>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</si>
  <si>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</si>
  <si>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</si>
  <si>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</si>
  <si>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</si>
  <si>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</si>
  <si>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</si>
  <si>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</si>
  <si>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</si>
  <si>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</si>
  <si>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</si>
  <si>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</si>
  <si>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</si>
  <si>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</si>
  <si>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</si>
  <si>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</si>
  <si>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</si>
  <si>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</si>
  <si>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</si>
  <si>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</si>
  <si>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</si>
  <si>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</si>
  <si>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</si>
  <si>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</si>
  <si>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</si>
  <si>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</si>
  <si>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</si>
  <si>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</si>
  <si>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</si>
  <si>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</si>
  <si>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</si>
  <si>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</si>
  <si>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</si>
  <si>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</si>
  <si>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</si>
  <si>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</si>
  <si>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</si>
  <si>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</si>
  <si>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</si>
  <si>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</si>
  <si>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</si>
  <si>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</si>
  <si>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</si>
  <si>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</si>
  <si>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</si>
  <si>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</si>
  <si>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</si>
  <si>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</si>
  <si>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</si>
  <si>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</si>
  <si>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</si>
  <si>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</si>
  <si>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</si>
  <si>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</si>
  <si>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</si>
  <si>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</si>
  <si>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</si>
  <si>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</si>
  <si>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</si>
  <si>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</si>
  <si>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</si>
  <si>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</si>
  <si>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</si>
  <si>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</si>
  <si>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</si>
  <si>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</si>
  <si>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</si>
  <si>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</si>
  <si>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</si>
  <si>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</si>
  <si>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</si>
  <si>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</si>
  <si>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</si>
  <si>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</si>
  <si>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</si>
  <si>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</si>
  <si>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</si>
  <si>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</si>
  <si>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</si>
  <si>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</si>
  <si>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</si>
  <si>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</si>
  <si>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</si>
  <si>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</si>
  <si>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</si>
  <si>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</si>
  <si>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</si>
  <si>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</si>
  <si>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</si>
  <si>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</si>
  <si>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</si>
  <si>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</si>
  <si>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</si>
  <si>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</si>
  <si>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</si>
  <si>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</si>
  <si>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</si>
  <si>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</si>
  <si>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</si>
  <si>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</si>
  <si>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</si>
  <si>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</si>
  <si>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</si>
  <si>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</si>
  <si>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</si>
  <si>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</si>
  <si>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</si>
  <si>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</si>
  <si>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</si>
  <si>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</si>
  <si>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</si>
  <si>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</si>
  <si>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</si>
  <si>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</si>
  <si>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</si>
  <si>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</si>
  <si>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</si>
  <si>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</si>
  <si>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</si>
  <si>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</si>
  <si>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</si>
  <si>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</si>
  <si>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</si>
  <si>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</si>
  <si>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</si>
  <si>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</si>
  <si>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</si>
  <si>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</si>
  <si>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</si>
  <si>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</si>
  <si>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</si>
  <si>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</si>
  <si>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</si>
  <si>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</si>
  <si>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</si>
  <si>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</si>
  <si>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</si>
  <si>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</si>
  <si>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</si>
  <si>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</si>
  <si>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</si>
  <si>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</si>
  <si>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</si>
  <si>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</si>
  <si>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</si>
  <si>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</si>
  <si>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</si>
  <si>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</si>
  <si>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</si>
  <si>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</si>
  <si>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</si>
  <si>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</si>
  <si>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</si>
  <si>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</si>
  <si>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</si>
  <si>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</si>
  <si>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</si>
  <si>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</si>
  <si>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</si>
  <si>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</si>
  <si>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</si>
  <si>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</si>
  <si>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</si>
  <si>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</si>
  <si>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</si>
  <si>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</si>
  <si>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</si>
  <si>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</si>
  <si>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</si>
  <si>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</si>
  <si>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</si>
  <si>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</si>
  <si>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</si>
  <si>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</si>
  <si>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</si>
  <si>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</si>
  <si>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</si>
  <si>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</si>
  <si>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</si>
  <si>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</si>
  <si>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</si>
  <si>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</si>
  <si>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</si>
  <si>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</si>
  <si>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</si>
  <si>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</si>
  <si>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</si>
  <si>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</si>
  <si>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</si>
  <si>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</si>
  <si>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</si>
  <si>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</si>
  <si>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</si>
  <si>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</si>
  <si>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</si>
  <si>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</si>
  <si>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</si>
  <si>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</si>
  <si>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</si>
  <si>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</si>
  <si>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</si>
  <si>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</si>
  <si>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</si>
  <si>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</si>
  <si>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</si>
  <si>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</si>
  <si>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</si>
  <si>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</si>
  <si>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</si>
  <si>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</si>
  <si>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</si>
  <si>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</si>
  <si>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</si>
  <si>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</si>
  <si>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</si>
  <si>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</si>
  <si>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</si>
  <si>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</si>
  <si>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</si>
  <si>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</si>
  <si>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</si>
  <si>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</si>
  <si>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</si>
  <si>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</si>
  <si>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</si>
  <si>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</si>
  <si>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</si>
  <si>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</si>
  <si>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</si>
  <si>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</si>
  <si>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</si>
  <si>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</si>
  <si>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</si>
  <si>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</si>
  <si>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</si>
  <si>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</si>
  <si>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</si>
  <si>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</si>
  <si>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</si>
  <si>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</si>
  <si>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</si>
  <si>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</si>
  <si>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</si>
  <si>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</si>
  <si>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</si>
  <si>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</si>
  <si>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</si>
  <si>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</si>
  <si>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</si>
  <si>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</si>
  <si>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</si>
  <si>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</si>
  <si>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</si>
  <si>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</si>
  <si>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</si>
  <si>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</si>
  <si>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</si>
  <si>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</si>
  <si>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</si>
  <si>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</si>
  <si>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</si>
  <si>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</si>
  <si>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</si>
  <si>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</si>
  <si>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</si>
  <si>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</si>
  <si>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</si>
  <si>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</si>
  <si>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</si>
  <si>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</si>
  <si>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</si>
  <si>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</si>
  <si>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</si>
  <si>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</si>
  <si>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</si>
  <si>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</si>
  <si>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</si>
  <si>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</si>
  <si>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</si>
  <si>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</si>
  <si>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</si>
  <si>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</si>
  <si>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</si>
  <si>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</si>
  <si>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</si>
  <si>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</si>
  <si>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</si>
  <si>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</si>
  <si>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</si>
  <si>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</si>
  <si>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</si>
  <si>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</si>
  <si>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</si>
  <si>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</si>
  <si>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</si>
  <si>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</si>
  <si>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</si>
  <si>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</si>
  <si>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</si>
  <si>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</si>
  <si>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</si>
  <si>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</si>
  <si>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</si>
  <si>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</si>
  <si>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</si>
  <si>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</si>
  <si>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</si>
  <si>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</si>
  <si>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</si>
  <si>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</si>
  <si>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</si>
  <si>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</si>
  <si>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</si>
  <si>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</si>
  <si>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</si>
  <si>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</si>
  <si>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</si>
  <si>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</si>
  <si>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</si>
  <si>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</si>
  <si>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</si>
  <si>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</si>
  <si>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</si>
  <si>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</si>
  <si>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</si>
  <si>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</si>
  <si>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</si>
  <si>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</si>
  <si>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</si>
  <si>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</si>
  <si>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</si>
  <si>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</si>
  <si>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</si>
  <si>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</si>
  <si>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</si>
  <si>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</si>
  <si>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</si>
  <si>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</si>
  <si>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</si>
  <si>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</si>
  <si>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</si>
  <si>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</si>
  <si>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</si>
  <si>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</si>
  <si>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</si>
  <si>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</si>
  <si>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</si>
  <si>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</si>
  <si>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</si>
  <si>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</si>
  <si>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</si>
  <si>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</si>
  <si>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</si>
  <si>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</si>
  <si>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</si>
  <si>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</si>
  <si>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</si>
  <si>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</si>
  <si>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</si>
  <si>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</si>
  <si>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</si>
  <si>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</si>
  <si>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</si>
  <si>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</si>
  <si>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</si>
  <si>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</si>
  <si>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</si>
  <si>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</si>
  <si>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</si>
  <si>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</si>
  <si>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</si>
  <si>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</si>
  <si>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</si>
  <si>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</si>
  <si>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</si>
  <si>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</si>
  <si>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</si>
  <si>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</si>
  <si>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</si>
  <si>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</si>
  <si>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</si>
  <si>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</si>
  <si>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</si>
  <si>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</si>
  <si>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</si>
  <si>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</si>
  <si>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</si>
  <si>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</si>
  <si>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</si>
  <si>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</si>
  <si>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</si>
  <si>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</si>
  <si>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</si>
  <si>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</si>
  <si>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</si>
  <si>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</si>
  <si>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</si>
  <si>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</si>
  <si>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</si>
  <si>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</si>
  <si>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</si>
  <si>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</si>
  <si>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</si>
  <si>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</si>
  <si>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</si>
  <si>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</si>
  <si>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</si>
  <si>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</si>
  <si>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</si>
  <si>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</si>
  <si>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</si>
  <si>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</si>
  <si>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</si>
  <si>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</si>
  <si>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</si>
  <si>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</si>
  <si>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</si>
  <si>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</si>
  <si>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</si>
  <si>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</si>
  <si>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</si>
  <si>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</si>
  <si>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</si>
  <si>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</si>
  <si>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</si>
  <si>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</si>
  <si>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</si>
  <si>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</si>
  <si>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</si>
  <si>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</si>
  <si>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</si>
  <si>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</si>
  <si>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</si>
  <si>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</si>
  <si>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</si>
  <si>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</si>
  <si>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</si>
  <si>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</si>
  <si>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</si>
  <si>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</si>
  <si>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</si>
  <si>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</si>
  <si>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</si>
  <si>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</si>
  <si>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</si>
  <si>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</si>
  <si>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</si>
  <si>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</si>
  <si>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</si>
  <si>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</si>
  <si>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</si>
  <si>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</si>
  <si>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</si>
  <si>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</si>
  <si>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</si>
  <si>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</si>
  <si>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</si>
  <si>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</si>
  <si>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</si>
  <si>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</si>
  <si>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</si>
  <si>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</si>
  <si>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</si>
  <si>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</si>
  <si>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</si>
  <si>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</si>
  <si>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</si>
  <si>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</si>
  <si>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</si>
  <si>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</si>
  <si>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</si>
  <si>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</si>
  <si>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</si>
  <si>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</si>
  <si>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</si>
  <si>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</si>
  <si>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</si>
  <si>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</si>
  <si>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</si>
  <si>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</si>
  <si>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</si>
  <si>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</si>
  <si>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</si>
  <si>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</si>
  <si>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</si>
  <si>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</si>
  <si>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</si>
  <si>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</si>
  <si>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</si>
  <si>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</si>
  <si>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</si>
  <si>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</si>
  <si>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</si>
  <si>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</si>
  <si>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</si>
  <si>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</si>
  <si>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</si>
  <si>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</si>
  <si>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</si>
  <si>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</si>
  <si>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</si>
  <si>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</si>
  <si>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</si>
  <si>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</si>
  <si>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</si>
  <si>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</si>
  <si>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</si>
  <si>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</si>
  <si>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</si>
  <si>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</si>
  <si>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</si>
  <si>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</si>
  <si>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</si>
  <si>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</si>
  <si>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</si>
  <si>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</si>
  <si>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</si>
  <si>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</si>
  <si>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</si>
  <si>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</si>
  <si>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</si>
  <si>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</si>
  <si>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</si>
  <si>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</si>
  <si>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</si>
  <si>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</si>
  <si>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</si>
  <si>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</si>
  <si>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</si>
  <si>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</si>
  <si>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</si>
  <si>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</si>
  <si>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</si>
  <si>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</si>
  <si>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</si>
  <si>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</si>
  <si>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</si>
  <si>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</si>
  <si>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</si>
  <si>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</si>
  <si>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</si>
  <si>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</si>
  <si>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</si>
  <si>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</si>
  <si>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</si>
  <si>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</si>
  <si>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</si>
  <si>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</si>
  <si>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</si>
  <si>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</si>
  <si>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</si>
  <si>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</si>
  <si>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</si>
  <si>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</si>
  <si>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</si>
  <si>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</si>
  <si>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</si>
  <si>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</si>
  <si>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</si>
  <si>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</si>
  <si>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</si>
  <si>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</si>
  <si>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</si>
  <si>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</si>
  <si>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</si>
  <si>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</si>
  <si>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</si>
  <si>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</si>
  <si>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</si>
  <si>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</si>
  <si>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</si>
  <si>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</si>
  <si>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</si>
  <si>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</si>
  <si>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</si>
  <si>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</si>
  <si>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</si>
  <si>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</si>
  <si>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</si>
  <si>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</si>
  <si>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</si>
  <si>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</si>
  <si>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</si>
  <si>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</si>
  <si>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</si>
  <si>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</si>
  <si>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</si>
  <si>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</si>
  <si>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</si>
  <si>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</si>
  <si>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</si>
  <si>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</si>
  <si>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</si>
  <si>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</si>
  <si>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</si>
  <si>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</si>
  <si>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</si>
  <si>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</si>
  <si>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</si>
  <si>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</si>
  <si>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</si>
  <si>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</si>
  <si>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</si>
  <si>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</si>
  <si>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</si>
  <si>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</si>
  <si>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</si>
  <si>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</si>
  <si>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</si>
  <si>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</si>
  <si>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</si>
  <si>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</si>
  <si>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</si>
  <si>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</si>
  <si>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</si>
  <si>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</si>
  <si>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</si>
  <si>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</si>
  <si>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</si>
  <si>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</si>
  <si>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</si>
  <si>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</si>
  <si>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</si>
  <si>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</si>
  <si>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</si>
  <si>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</si>
  <si>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</si>
  <si>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</si>
  <si>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</si>
  <si>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</si>
  <si>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</si>
  <si>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</si>
  <si>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</si>
  <si>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</si>
  <si>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</si>
  <si>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</si>
  <si>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</si>
  <si>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</si>
  <si>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</si>
  <si>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</si>
  <si>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</si>
  <si>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</si>
  <si>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</si>
  <si>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</si>
  <si>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</si>
  <si>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</si>
  <si>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</si>
  <si>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</si>
  <si>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</si>
  <si>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</si>
  <si>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</si>
  <si>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</si>
  <si>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</si>
  <si>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</si>
  <si>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</si>
  <si>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</si>
  <si>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</si>
  <si>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</si>
  <si>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</si>
  <si>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</si>
  <si>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</si>
  <si>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</si>
  <si>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</si>
  <si>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</si>
  <si>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</si>
  <si>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</si>
  <si>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</si>
  <si>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</si>
  <si>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</si>
  <si>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</si>
  <si>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</si>
  <si>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</si>
  <si>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</si>
  <si>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</si>
  <si>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</si>
  <si>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</si>
  <si>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</si>
  <si>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</si>
  <si>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</si>
  <si>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</si>
  <si>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</si>
  <si>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</si>
  <si>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</si>
  <si>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</si>
  <si>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</si>
  <si>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</si>
  <si>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</si>
  <si>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</si>
  <si>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</si>
  <si>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</si>
  <si>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</si>
  <si>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</si>
  <si>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</si>
  <si>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</si>
  <si>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</si>
  <si>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</si>
  <si>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</si>
  <si>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</si>
  <si>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</si>
  <si>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</si>
  <si>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</si>
  <si>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</si>
  <si>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</si>
  <si>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</si>
  <si>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</si>
  <si>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</si>
  <si>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</si>
  <si>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</si>
  <si>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</si>
  <si>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</si>
  <si>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</si>
  <si>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</si>
  <si>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</si>
  <si>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</si>
  <si>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</si>
  <si>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</si>
  <si>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</si>
  <si>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</si>
  <si>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</si>
  <si>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</si>
  <si>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</si>
  <si>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</si>
  <si>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</si>
  <si>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</si>
  <si>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</si>
  <si>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</si>
  <si>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</si>
  <si>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</si>
  <si>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</si>
  <si>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</si>
  <si>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</si>
  <si>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</si>
  <si>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</si>
  <si>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</si>
  <si>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</si>
  <si>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</si>
  <si>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</si>
  <si>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</si>
  <si>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</si>
  <si>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</si>
  <si>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</si>
  <si>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</si>
  <si>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</si>
  <si>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</si>
  <si>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</si>
  <si>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</si>
  <si>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</si>
  <si>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</si>
  <si>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</si>
  <si>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</si>
  <si>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</si>
  <si>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</si>
  <si>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</si>
  <si>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</si>
  <si>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</si>
  <si>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</si>
  <si>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</si>
  <si>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</si>
  <si>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</si>
  <si>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</si>
  <si>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</si>
  <si>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</si>
  <si>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</si>
  <si>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</si>
  <si>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</si>
  <si>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</si>
  <si>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</si>
  <si>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</si>
  <si>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</si>
  <si>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</si>
  <si>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</si>
  <si>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</si>
  <si>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</si>
  <si>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</si>
  <si>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</si>
  <si>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</si>
  <si>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</si>
  <si>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</si>
  <si>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</si>
  <si>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</si>
  <si>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</si>
  <si>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</si>
  <si>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</si>
  <si>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</si>
  <si>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</si>
  <si>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</si>
  <si>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</si>
  <si>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</si>
  <si>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</si>
  <si>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</si>
  <si>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</si>
  <si>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</si>
  <si>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</si>
  <si>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</si>
  <si>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</si>
  <si>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</si>
  <si>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</si>
  <si>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</si>
  <si>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</si>
  <si>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</si>
  <si>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</si>
  <si>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</si>
  <si>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</si>
  <si>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</si>
  <si>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</si>
  <si>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</si>
  <si>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</si>
  <si>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</si>
  <si>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</si>
  <si>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</si>
  <si>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</si>
  <si>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</si>
  <si>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</si>
  <si>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</si>
  <si>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</si>
  <si>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</si>
  <si>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</si>
  <si>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</si>
  <si>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</si>
  <si>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</si>
  <si>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</si>
  <si>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</si>
  <si>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</si>
  <si>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</si>
  <si>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</si>
  <si>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</si>
  <si>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</si>
  <si>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</si>
  <si>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</si>
  <si>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</si>
  <si>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</si>
  <si>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</si>
  <si>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</si>
  <si>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</si>
  <si>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</si>
  <si>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</si>
  <si>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</si>
  <si>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</si>
  <si>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</si>
  <si>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</si>
  <si>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</si>
  <si>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</si>
  <si>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</si>
  <si>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</si>
  <si>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</si>
  <si>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</si>
  <si>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</si>
  <si>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</si>
  <si>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</si>
  <si>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</si>
  <si>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</si>
  <si>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</si>
  <si>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</si>
  <si>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</si>
  <si>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</si>
  <si>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</si>
  <si>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</si>
  <si>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</si>
  <si>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</si>
  <si>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</si>
  <si>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</si>
  <si>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</si>
  <si>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</si>
  <si>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</si>
  <si>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</si>
  <si>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</si>
  <si>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</si>
  <si>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</si>
  <si>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</si>
  <si>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</si>
  <si>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</si>
  <si>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</si>
  <si>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</si>
  <si>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</si>
  <si>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</si>
  <si>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</si>
  <si>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</si>
  <si>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</si>
  <si>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</si>
  <si>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</si>
  <si>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</si>
  <si>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</si>
  <si>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</si>
  <si>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</si>
  <si>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</si>
  <si>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</si>
  <si>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</si>
  <si>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</si>
  <si>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</si>
  <si>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</si>
  <si>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</si>
  <si>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</si>
  <si>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</si>
  <si>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</si>
  <si>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</si>
  <si>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</si>
  <si>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</si>
  <si>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</si>
  <si>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</si>
  <si>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</si>
  <si>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</si>
  <si>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</si>
  <si>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</si>
  <si>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</si>
  <si>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</si>
  <si>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</si>
  <si>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</si>
  <si>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</si>
  <si>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</si>
  <si>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</si>
  <si>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</si>
  <si>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</si>
  <si>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</si>
  <si>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</si>
  <si>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</si>
  <si>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</si>
  <si>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</si>
  <si>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</si>
  <si>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</si>
  <si>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</si>
  <si>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</si>
  <si>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</si>
  <si>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</si>
  <si>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</si>
  <si>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</si>
  <si>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</si>
  <si>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</si>
  <si>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</si>
  <si>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</si>
  <si>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</si>
  <si>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</si>
  <si>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</si>
  <si>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</si>
  <si>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</si>
  <si>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</si>
  <si>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</si>
  <si>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</si>
  <si>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</si>
  <si>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</si>
  <si>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</si>
  <si>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</si>
  <si>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</si>
  <si>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</si>
  <si>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</si>
  <si>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</si>
  <si>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</si>
  <si>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</si>
  <si>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</si>
  <si>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</si>
  <si>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</si>
  <si>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</si>
  <si>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</si>
  <si>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</si>
  <si>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</si>
  <si>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</si>
  <si>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</si>
  <si>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</si>
  <si>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</si>
  <si>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</si>
  <si>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</si>
  <si>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</si>
  <si>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</si>
  <si>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</si>
  <si>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</si>
  <si>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</si>
  <si>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</si>
  <si>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</si>
  <si>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</si>
  <si>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</si>
  <si>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</si>
  <si>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</si>
  <si>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</si>
  <si>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</si>
  <si>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</si>
  <si>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</si>
  <si>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</si>
  <si>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</si>
  <si>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</si>
  <si>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</si>
  <si>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</si>
  <si>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</si>
  <si>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</si>
  <si>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</si>
  <si>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</si>
  <si>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</si>
  <si>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</si>
  <si>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</si>
  <si>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</si>
  <si>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</si>
  <si>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</si>
  <si>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</si>
  <si>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</si>
  <si>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</si>
  <si>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</si>
  <si>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</si>
  <si>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</si>
  <si>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</si>
  <si>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</si>
  <si>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</si>
  <si>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</si>
  <si>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</si>
  <si>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</si>
  <si>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</si>
  <si>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</si>
  <si>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</si>
  <si>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</si>
  <si>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</si>
  <si>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</si>
  <si>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</si>
  <si>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</si>
  <si>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</si>
  <si>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</si>
  <si>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</si>
  <si>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</si>
  <si>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</si>
  <si>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</si>
  <si>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</si>
  <si>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</si>
  <si>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</si>
  <si>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</si>
  <si>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</si>
  <si>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</si>
  <si>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</si>
  <si>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</si>
  <si>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</si>
  <si>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</si>
  <si>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</si>
  <si>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</si>
  <si>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</si>
  <si>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</si>
  <si>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</si>
  <si>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</si>
  <si>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</si>
  <si>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</si>
  <si>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</si>
  <si>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</si>
  <si>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</si>
  <si>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</si>
  <si>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</si>
  <si>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</si>
  <si>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</si>
  <si>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</si>
  <si>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</si>
  <si>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</si>
  <si>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</si>
  <si>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</si>
  <si>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</si>
  <si>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</si>
  <si>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</si>
  <si>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</si>
  <si>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</si>
  <si>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</si>
  <si>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</si>
  <si>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</si>
  <si>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</si>
  <si>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</si>
  <si>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</si>
  <si>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</si>
  <si>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</si>
  <si>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</si>
  <si>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</si>
  <si>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</si>
  <si>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</si>
  <si>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</si>
  <si>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</si>
  <si>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</si>
  <si>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</si>
  <si>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</si>
  <si>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</si>
  <si>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</si>
  <si>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</si>
  <si>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</si>
  <si>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</si>
  <si>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</si>
  <si>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</si>
  <si>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</si>
  <si>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</si>
  <si>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</si>
  <si>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</si>
  <si>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</si>
  <si>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</si>
  <si>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</si>
  <si>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</si>
  <si>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</si>
  <si>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</si>
  <si>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</si>
  <si>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</si>
  <si>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</si>
  <si>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</si>
  <si>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</si>
  <si>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</si>
  <si>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</si>
  <si>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</si>
  <si>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</si>
  <si>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</si>
  <si>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</si>
  <si>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</si>
  <si>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</si>
  <si>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</si>
  <si>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</si>
  <si>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</si>
  <si>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</si>
  <si>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</si>
  <si>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</si>
  <si>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</si>
  <si>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</si>
  <si>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</si>
  <si>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</si>
  <si>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</si>
  <si>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</si>
  <si>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</si>
  <si>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</si>
  <si>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</si>
  <si>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</si>
  <si>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</si>
  <si>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</si>
  <si>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</si>
  <si>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</si>
  <si>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</si>
  <si>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</si>
  <si>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</si>
  <si>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</si>
  <si>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</si>
  <si>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</si>
  <si>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</si>
  <si>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</si>
  <si>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</si>
  <si>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</si>
  <si>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</si>
  <si>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</si>
  <si>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</si>
  <si>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</si>
  <si>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</si>
  <si>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</si>
  <si>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</si>
  <si>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</si>
  <si>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</si>
  <si>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</si>
  <si>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</si>
  <si>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</si>
  <si>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</si>
  <si>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</si>
  <si>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</si>
  <si>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</si>
  <si>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</si>
  <si>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</si>
  <si>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</si>
  <si>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</si>
  <si>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</si>
  <si>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</si>
  <si>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</si>
  <si>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</si>
  <si>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</si>
  <si>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</si>
  <si>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</si>
  <si>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</si>
  <si>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</si>
  <si>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</si>
  <si>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</si>
  <si>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</si>
  <si>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</si>
  <si>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</si>
  <si>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</si>
  <si>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</si>
  <si>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</si>
  <si>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</si>
  <si>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</si>
  <si>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</si>
  <si>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</si>
  <si>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</si>
  <si>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</si>
  <si>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</si>
  <si>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</si>
  <si>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</si>
  <si>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</si>
  <si>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</si>
  <si>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</si>
  <si>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</si>
  <si>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</si>
  <si>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</si>
  <si>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</si>
  <si>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</si>
  <si>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</si>
  <si>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</si>
  <si>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</si>
  <si>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</si>
  <si>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</si>
  <si>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</si>
  <si>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</si>
  <si>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</si>
  <si>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</si>
  <si>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</si>
  <si>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</si>
  <si>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</si>
  <si>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</si>
  <si>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</si>
  <si>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</si>
  <si>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</si>
  <si>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</si>
  <si>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</si>
  <si>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</si>
  <si>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</si>
  <si>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</si>
  <si>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</si>
  <si>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</si>
  <si>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</si>
  <si>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</si>
  <si>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</si>
  <si>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</si>
  <si>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</si>
  <si>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</si>
  <si>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</si>
  <si>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</si>
  <si>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</si>
  <si>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</si>
  <si>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</si>
  <si>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</si>
  <si>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</si>
  <si>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</si>
  <si>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</si>
  <si>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</si>
  <si>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</si>
  <si>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</si>
  <si>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</si>
  <si>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</si>
  <si>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</si>
  <si>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</si>
  <si>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</si>
  <si>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</si>
  <si>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</si>
  <si>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</si>
  <si>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</si>
  <si>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</si>
  <si>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</si>
  <si>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</si>
  <si>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</si>
  <si>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</si>
  <si>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</si>
  <si>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</si>
  <si>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</si>
  <si>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</si>
  <si>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</si>
  <si>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</si>
  <si>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</si>
  <si>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</si>
  <si>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</si>
  <si>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</si>
  <si>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</si>
  <si>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</si>
  <si>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</si>
  <si>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</si>
  <si>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</si>
  <si>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</si>
  <si>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</si>
  <si>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</si>
  <si>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</si>
  <si>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</si>
  <si>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</si>
  <si>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</si>
  <si>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</si>
  <si>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</si>
  <si>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</si>
  <si>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</si>
  <si>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</si>
  <si>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</si>
  <si>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</si>
  <si>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</si>
  <si>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</si>
  <si>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</si>
  <si>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</si>
  <si>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</si>
  <si>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</si>
  <si>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</si>
  <si>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</si>
  <si>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</si>
  <si>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</si>
  <si>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</si>
  <si>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</si>
  <si>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</si>
  <si>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</si>
  <si>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</si>
  <si>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</si>
  <si>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</si>
  <si>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</si>
  <si>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</si>
  <si>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</si>
  <si>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</si>
  <si>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</si>
  <si>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</si>
  <si>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</si>
  <si>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</si>
  <si>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</si>
  <si>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</si>
  <si>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</si>
  <si>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</si>
  <si>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</si>
  <si>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</si>
  <si>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</si>
  <si>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</si>
  <si>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</si>
  <si>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</si>
  <si>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</si>
  <si>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</si>
  <si>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</si>
  <si>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</si>
  <si>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</si>
  <si>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</si>
  <si>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</si>
  <si>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</si>
  <si>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</si>
  <si>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</si>
  <si>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</si>
  <si>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</si>
  <si>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</si>
  <si>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</si>
  <si>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</si>
  <si>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</si>
  <si>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</si>
  <si>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</si>
  <si>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</si>
  <si>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</si>
  <si>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</si>
  <si>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</si>
  <si>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</si>
  <si>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</si>
  <si>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</si>
  <si>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</si>
  <si>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</si>
  <si>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</si>
  <si>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</si>
  <si>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</si>
  <si>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</si>
  <si>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</si>
  <si>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</si>
  <si>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</si>
  <si>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</si>
  <si>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</si>
  <si>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</si>
  <si>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</si>
  <si>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</si>
  <si>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</si>
  <si>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</si>
  <si>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</si>
  <si>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</si>
  <si>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</si>
  <si>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</si>
  <si>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</si>
  <si>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</si>
  <si>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</si>
  <si>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</si>
  <si>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</si>
  <si>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</si>
  <si>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</si>
  <si>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</si>
  <si>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</si>
  <si>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</si>
  <si>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</si>
  <si>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</si>
  <si>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</si>
  <si>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</si>
  <si>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</si>
  <si>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</si>
  <si>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</si>
  <si>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</si>
  <si>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</si>
  <si>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</si>
  <si>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</si>
  <si>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</si>
  <si>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</si>
  <si>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</si>
  <si>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</si>
  <si>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</si>
  <si>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</si>
  <si>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</si>
  <si>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</si>
  <si>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</si>
  <si>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</si>
  <si>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</si>
  <si>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</si>
  <si>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</si>
  <si>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</si>
  <si>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</si>
  <si>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</si>
  <si>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</si>
  <si>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</si>
  <si>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</si>
  <si>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</si>
  <si>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</si>
  <si>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</si>
  <si>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</si>
  <si>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</si>
  <si>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</si>
  <si>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</si>
  <si>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</si>
  <si>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</si>
  <si>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</si>
  <si>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</si>
  <si>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</si>
  <si>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</si>
  <si>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</si>
  <si>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</si>
  <si>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</si>
  <si>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</si>
  <si>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</si>
  <si>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</si>
  <si>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</si>
  <si>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</si>
  <si>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</si>
  <si>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</si>
  <si>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</si>
  <si>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</si>
  <si>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</si>
  <si>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</si>
  <si>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</si>
  <si>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</si>
  <si>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</si>
  <si>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</si>
  <si>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</si>
  <si>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</si>
  <si>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</si>
  <si>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</si>
  <si>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</si>
  <si>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</si>
  <si>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</si>
  <si>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</si>
  <si>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</si>
  <si>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</si>
  <si>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</si>
  <si>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</si>
  <si>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</si>
  <si>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</si>
  <si>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</si>
  <si>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</si>
  <si>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</si>
  <si>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</si>
  <si>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</si>
  <si>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</si>
  <si>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</si>
  <si>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</si>
  <si>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</si>
  <si>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</si>
  <si>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</si>
  <si>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</si>
  <si>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</si>
  <si>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</si>
  <si>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</si>
  <si>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</si>
  <si>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</si>
  <si>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</si>
  <si>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</si>
  <si>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</si>
  <si>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</si>
  <si>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</si>
  <si>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</si>
  <si>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</si>
  <si>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</si>
  <si>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</si>
  <si>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</si>
  <si>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</si>
  <si>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</si>
  <si>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</si>
  <si>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</si>
  <si>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</si>
  <si>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</si>
  <si>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</si>
  <si>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</si>
  <si>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</si>
  <si>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</si>
  <si>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</si>
  <si>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</si>
  <si>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</si>
  <si>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</si>
  <si>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</si>
  <si>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</si>
  <si>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</si>
  <si>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</si>
  <si>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</si>
  <si>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</si>
  <si>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</si>
  <si>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</si>
  <si>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</si>
  <si>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</si>
  <si>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</si>
  <si>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</si>
  <si>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</si>
  <si>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</si>
  <si>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</si>
  <si>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</si>
  <si>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</si>
  <si>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</si>
  <si>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</si>
  <si>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</si>
  <si>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</si>
  <si>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</si>
  <si>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</si>
  <si>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</si>
  <si>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</si>
  <si>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</si>
  <si>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</si>
  <si>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</si>
  <si>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</si>
  <si>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</si>
  <si>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</si>
  <si>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</si>
  <si>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</si>
  <si>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</si>
  <si>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</si>
  <si>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</si>
  <si>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</si>
  <si>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</si>
  <si>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</si>
  <si>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</si>
  <si>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</si>
  <si>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</si>
  <si>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</si>
  <si>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</si>
  <si>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</si>
  <si>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</si>
  <si>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</si>
  <si>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</si>
  <si>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</si>
  <si>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</si>
  <si>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</si>
  <si>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</si>
  <si>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</si>
  <si>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</si>
  <si>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</si>
  <si>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</si>
  <si>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</si>
  <si>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</si>
  <si>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</si>
  <si>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</si>
  <si>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</si>
  <si>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</si>
  <si>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</si>
  <si>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</si>
  <si>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</si>
  <si>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</si>
  <si>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</si>
  <si>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</si>
  <si>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</si>
  <si>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</si>
  <si>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</si>
  <si>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</si>
  <si>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</si>
  <si>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</si>
  <si>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</si>
  <si>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</si>
  <si>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</si>
  <si>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</si>
  <si>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</si>
  <si>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</si>
  <si>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</si>
  <si>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</si>
  <si>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</si>
  <si>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</si>
  <si>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</si>
  <si>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</si>
  <si>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</si>
  <si>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</si>
  <si>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</si>
  <si>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</si>
  <si>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</si>
  <si>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</si>
  <si>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</si>
  <si>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</si>
  <si>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</si>
  <si>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</si>
  <si>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</si>
  <si>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</si>
  <si>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</si>
  <si>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</si>
  <si>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</si>
  <si>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</si>
  <si>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</si>
  <si>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</si>
  <si>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</si>
  <si>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</si>
  <si>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</si>
  <si>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</si>
  <si>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</si>
  <si>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</si>
  <si>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</si>
  <si>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</si>
  <si>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</si>
  <si>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</si>
  <si>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</si>
  <si>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</si>
  <si>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</si>
  <si>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</si>
  <si>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</si>
  <si>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</si>
  <si>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</si>
  <si>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</si>
  <si>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</si>
  <si>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</si>
  <si>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</si>
  <si>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</si>
  <si>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</si>
  <si>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</si>
  <si>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</si>
  <si>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</si>
  <si>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</si>
  <si>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</si>
  <si>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</si>
  <si>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</si>
  <si>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</si>
  <si>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</si>
  <si>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</si>
  <si>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</si>
  <si>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</si>
  <si>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</si>
  <si>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</si>
  <si>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</si>
  <si>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</si>
  <si>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</si>
  <si>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</si>
  <si>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</si>
  <si>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</si>
  <si>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</si>
  <si>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</si>
  <si>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</si>
  <si>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</si>
  <si>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</si>
  <si>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</si>
  <si>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</si>
  <si>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</si>
  <si>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</si>
  <si>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</si>
  <si>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</si>
  <si>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</si>
  <si>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</si>
  <si>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</si>
  <si>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</si>
  <si>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</si>
  <si>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</si>
  <si>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</si>
  <si>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</si>
  <si>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</si>
  <si>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</si>
  <si>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</si>
  <si>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</si>
  <si>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</si>
  <si>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</si>
  <si>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</si>
  <si>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</si>
  <si>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</si>
  <si>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</si>
  <si>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</si>
  <si>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</si>
  <si>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</si>
  <si>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</si>
  <si>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</si>
  <si>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</si>
  <si>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</si>
  <si>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</si>
  <si>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</si>
  <si>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</si>
  <si>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</si>
  <si>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</si>
  <si>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</si>
  <si>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</si>
  <si>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</si>
  <si>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</si>
  <si>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</si>
  <si>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</si>
  <si>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</si>
  <si>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</si>
  <si>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</si>
  <si>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</si>
  <si>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</si>
  <si>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</si>
  <si>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</si>
  <si>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</si>
  <si>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</si>
  <si>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</si>
  <si>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</si>
  <si>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</si>
  <si>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</si>
  <si>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</si>
  <si>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</si>
  <si>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</si>
  <si>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</si>
  <si>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</si>
  <si>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</si>
  <si>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</si>
  <si>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</si>
  <si>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</si>
  <si>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</si>
  <si>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</si>
  <si>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</si>
  <si>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</si>
  <si>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</si>
  <si>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</si>
  <si>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</si>
  <si>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</si>
  <si>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</si>
  <si>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</si>
  <si>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</si>
  <si>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</si>
  <si>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</si>
  <si>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</si>
  <si>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</si>
  <si>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</si>
  <si>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</si>
  <si>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</si>
  <si>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</si>
  <si>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</si>
  <si>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</si>
  <si>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</si>
  <si>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</si>
  <si>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</si>
  <si>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</si>
  <si>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</si>
  <si>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</si>
  <si>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</si>
  <si>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</si>
  <si>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</si>
  <si>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</si>
  <si>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</si>
  <si>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</si>
  <si>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</si>
  <si>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</si>
  <si>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</si>
  <si>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</si>
  <si>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</si>
  <si>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</si>
  <si>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</si>
  <si>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</si>
  <si>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</si>
  <si>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</si>
  <si>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</si>
  <si>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</si>
  <si>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</si>
  <si>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</si>
  <si>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</si>
  <si>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</si>
  <si>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</si>
  <si>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</si>
  <si>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</si>
  <si>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</si>
  <si>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</si>
  <si>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</si>
  <si>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</si>
  <si>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</si>
  <si>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</si>
  <si>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</si>
  <si>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</si>
  <si>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</si>
  <si>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</si>
  <si>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</si>
  <si>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</si>
  <si>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</si>
  <si>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</si>
  <si>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</si>
  <si>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</si>
  <si>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</si>
  <si>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</si>
  <si>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</si>
  <si>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</si>
  <si>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</si>
  <si>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</si>
  <si>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</si>
  <si>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</si>
  <si>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</si>
  <si>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</si>
  <si>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</si>
  <si>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</si>
  <si>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</si>
  <si>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</si>
  <si>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</si>
  <si>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</si>
  <si>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</si>
  <si>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</si>
  <si>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</si>
  <si>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</si>
  <si>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</si>
  <si>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</si>
  <si>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</si>
  <si>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</si>
  <si>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</si>
  <si>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</si>
  <si>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</si>
  <si>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</si>
  <si>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</si>
  <si>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</si>
  <si>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</si>
  <si>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</si>
  <si>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</si>
  <si>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</si>
  <si>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</si>
  <si>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</si>
  <si>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</si>
  <si>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</si>
  <si>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</si>
  <si>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</si>
  <si>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</si>
  <si>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</si>
  <si>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</si>
  <si>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</si>
  <si>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</si>
  <si>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</si>
  <si>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</si>
  <si>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</si>
  <si>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</si>
  <si>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</si>
  <si>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</si>
  <si>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</si>
  <si>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</si>
  <si>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</si>
  <si>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</si>
  <si>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</si>
  <si>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</si>
  <si>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</si>
  <si>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</si>
  <si>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</si>
  <si>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</si>
  <si>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</si>
  <si>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</si>
  <si>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</si>
  <si>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</si>
  <si>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</si>
  <si>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</si>
  <si>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</si>
  <si>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</si>
  <si>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</si>
  <si>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</si>
  <si>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</si>
  <si>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</si>
  <si>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</si>
  <si>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</si>
  <si>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</si>
  <si>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</si>
  <si>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</si>
  <si>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</si>
  <si>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</si>
  <si>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</si>
  <si>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</si>
  <si>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</si>
  <si>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</si>
  <si>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</si>
  <si>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</si>
  <si>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</si>
  <si>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</si>
  <si>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</si>
  <si>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</si>
  <si>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</si>
  <si>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</si>
  <si>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</si>
  <si>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</si>
  <si>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</si>
  <si>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</si>
  <si>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</si>
  <si>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</si>
  <si>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</si>
  <si>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</si>
  <si>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</si>
  <si>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</si>
  <si>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</si>
  <si>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</si>
  <si>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</si>
  <si>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</si>
  <si>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</si>
  <si>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</si>
  <si>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</si>
  <si>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</si>
  <si>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</si>
  <si>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</si>
  <si>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</si>
  <si>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</si>
  <si>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</si>
  <si>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</si>
  <si>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</si>
  <si>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</si>
  <si>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</si>
  <si>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</si>
  <si>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</si>
  <si>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</si>
  <si>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</si>
  <si>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</si>
  <si>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</si>
  <si>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</si>
  <si>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</si>
  <si>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</si>
  <si>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</si>
  <si>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</si>
  <si>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</si>
  <si>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</si>
  <si>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</si>
  <si>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</si>
  <si>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</si>
  <si>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</si>
  <si>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</si>
  <si>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</si>
  <si>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</si>
  <si>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</si>
  <si>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</si>
  <si>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</si>
  <si>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</si>
  <si>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</si>
  <si>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</si>
  <si>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</si>
  <si>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</si>
  <si>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</si>
  <si>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</si>
  <si>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</si>
  <si>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</si>
  <si>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</si>
  <si>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</si>
  <si>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</si>
  <si>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</si>
  <si>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</si>
  <si>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</si>
  <si>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</si>
  <si>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</si>
  <si>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</si>
  <si>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</si>
  <si>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</si>
  <si>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</si>
  <si>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</si>
  <si>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</si>
  <si>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</si>
  <si>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</si>
  <si>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</si>
  <si>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</si>
  <si>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</si>
  <si>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</si>
  <si>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</si>
  <si>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</si>
  <si>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</si>
  <si>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</si>
  <si>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</si>
  <si>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</si>
  <si>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</si>
  <si>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</si>
  <si>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</si>
  <si>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</si>
  <si>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</si>
  <si>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</si>
  <si>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</si>
  <si>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</si>
  <si>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</si>
  <si>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</si>
  <si>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</si>
  <si>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</si>
  <si>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</si>
  <si>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</si>
  <si>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</si>
  <si>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</si>
  <si>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</si>
  <si>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</si>
  <si>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</si>
  <si>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</si>
  <si>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</si>
  <si>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</si>
  <si>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</si>
  <si>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</si>
  <si>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</si>
  <si>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</si>
  <si>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</si>
  <si>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</si>
  <si>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</si>
  <si>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</si>
  <si>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</si>
  <si>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</si>
  <si>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</si>
  <si>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</si>
  <si>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</si>
  <si>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</si>
  <si>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</si>
  <si>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</si>
  <si>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</si>
  <si>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</si>
  <si>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</si>
  <si>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</si>
  <si>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</si>
  <si>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</si>
  <si>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</si>
  <si>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</si>
  <si>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</si>
  <si>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</si>
  <si>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</si>
  <si>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</si>
  <si>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</si>
  <si>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</si>
  <si>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</si>
  <si>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</si>
  <si>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</si>
  <si>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</si>
  <si>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</si>
  <si>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</si>
  <si>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</si>
  <si>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</si>
  <si>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</si>
  <si>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</si>
  <si>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</si>
  <si>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</si>
  <si>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</si>
  <si>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</si>
  <si>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</si>
  <si>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</si>
  <si>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</si>
  <si>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</si>
  <si>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</si>
  <si>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</si>
  <si>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</si>
  <si>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</si>
  <si>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</si>
  <si>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</si>
  <si>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</si>
  <si>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</si>
  <si>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</si>
  <si>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</si>
  <si>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</si>
  <si>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</si>
  <si>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</si>
  <si>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</si>
  <si>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</si>
  <si>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</si>
  <si>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</si>
  <si>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</si>
  <si>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</si>
  <si>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</si>
  <si>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</si>
  <si>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</si>
  <si>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</si>
  <si>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</si>
  <si>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</si>
  <si>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</si>
  <si>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</si>
  <si>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</si>
  <si>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</si>
  <si>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</si>
  <si>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</si>
  <si>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</si>
  <si>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</si>
  <si>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</si>
  <si>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</si>
  <si>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</si>
  <si>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</si>
  <si>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</si>
  <si>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</si>
  <si>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</si>
  <si>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</si>
  <si>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</si>
  <si>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</si>
  <si>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</si>
  <si>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</si>
  <si>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</si>
  <si>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</si>
  <si>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</si>
  <si>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</si>
  <si>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</si>
  <si>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</si>
  <si>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</si>
  <si>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</si>
  <si>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</si>
  <si>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</si>
  <si>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</si>
  <si>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</si>
  <si>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</si>
  <si>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</si>
  <si>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</si>
  <si>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</si>
  <si>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</si>
  <si>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</si>
  <si>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</si>
  <si>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</si>
  <si>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</si>
  <si>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</si>
  <si>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</si>
  <si>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</si>
  <si>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</si>
  <si>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</si>
  <si>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</si>
  <si>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</si>
  <si>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</si>
  <si>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</si>
  <si>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</si>
  <si>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</si>
  <si>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</si>
  <si>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</si>
  <si>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</si>
  <si>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</si>
  <si>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</si>
  <si>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</si>
  <si>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</si>
  <si>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</si>
  <si>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</si>
  <si>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</si>
  <si>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</si>
  <si>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</si>
  <si>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</si>
  <si>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</si>
  <si>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</si>
  <si>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</si>
  <si>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</si>
  <si>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</si>
  <si>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</si>
  <si>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</si>
  <si>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</si>
  <si>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</si>
  <si>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</si>
  <si>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</si>
  <si>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</si>
  <si>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</si>
  <si>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</si>
  <si>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</si>
  <si>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</si>
  <si>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</si>
  <si>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</si>
  <si>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</si>
  <si>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</si>
  <si>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</si>
  <si>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</si>
  <si>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</si>
  <si>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</si>
  <si>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</si>
  <si>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</si>
  <si>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</si>
  <si>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</si>
  <si>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</si>
  <si>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</si>
  <si>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</si>
  <si>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</si>
  <si>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</si>
  <si>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</si>
  <si>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</si>
  <si>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</si>
  <si>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</si>
  <si>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</si>
  <si>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</si>
  <si>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</si>
  <si>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</si>
  <si>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</si>
  <si>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</si>
  <si>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</si>
  <si>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</si>
  <si>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</si>
  <si>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</si>
  <si>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</si>
  <si>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</si>
  <si>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</si>
  <si>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</si>
  <si>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</si>
  <si>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</si>
  <si>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</si>
  <si>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</si>
  <si>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</si>
  <si>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</si>
  <si>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</si>
  <si>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</si>
  <si>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</si>
  <si>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</si>
  <si>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</si>
  <si>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</si>
  <si>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</si>
  <si>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</si>
  <si>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</si>
  <si>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</si>
  <si>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</si>
  <si>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</si>
  <si>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</si>
  <si>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</si>
  <si>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</si>
  <si>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</si>
  <si>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</si>
  <si>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</si>
  <si>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</si>
  <si>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</si>
  <si>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</si>
  <si>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</si>
  <si>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</si>
  <si>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</si>
  <si>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</si>
  <si>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</si>
  <si>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</si>
  <si>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</si>
  <si>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</si>
  <si>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</si>
  <si>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</si>
  <si>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</si>
  <si>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</si>
  <si>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</si>
  <si>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</si>
  <si>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</si>
  <si>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</si>
  <si>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</si>
  <si>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</si>
  <si>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</si>
  <si>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</si>
  <si>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</si>
  <si>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</si>
  <si>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</si>
  <si>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</si>
  <si>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</si>
  <si>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</si>
  <si>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</si>
  <si>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</si>
  <si>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</si>
  <si>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</si>
  <si>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</si>
  <si>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</si>
  <si>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</si>
  <si>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</si>
  <si>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</si>
  <si>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</si>
  <si>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</si>
  <si>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</si>
  <si>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</si>
  <si>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</si>
  <si>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</si>
  <si>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</si>
  <si>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</si>
  <si>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</si>
  <si>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</si>
  <si>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</si>
  <si>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</si>
  <si>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</si>
  <si>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</si>
  <si>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</si>
  <si>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</si>
  <si>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</si>
  <si>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</si>
  <si>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</si>
  <si>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</si>
  <si>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</si>
  <si>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</si>
  <si>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</si>
  <si>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</si>
  <si>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</si>
  <si>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</si>
  <si>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</si>
  <si>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</si>
  <si>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</si>
  <si>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</si>
  <si>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</si>
  <si>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</si>
  <si>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</si>
  <si>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</si>
  <si>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</si>
  <si>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</si>
  <si>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</si>
  <si>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</si>
  <si>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</si>
  <si>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</si>
  <si>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</si>
  <si>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</si>
  <si>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</si>
  <si>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</si>
  <si>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</si>
  <si>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</si>
  <si>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</si>
  <si>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</si>
  <si>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</si>
  <si>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</si>
  <si>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</si>
  <si>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</si>
  <si>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</si>
  <si>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</si>
  <si>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</si>
  <si>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</si>
  <si>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</si>
  <si>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</si>
  <si>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</si>
  <si>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</si>
  <si>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</si>
  <si>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</si>
  <si>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</si>
  <si>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</si>
  <si>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</si>
  <si>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</si>
  <si>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</si>
  <si>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</si>
  <si>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</si>
  <si>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</si>
  <si>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</si>
  <si>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</si>
  <si>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</si>
  <si>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</si>
  <si>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</si>
  <si>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</si>
  <si>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</si>
  <si>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</si>
  <si>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</si>
  <si>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</si>
  <si>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</si>
  <si>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</si>
  <si>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</si>
  <si>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</si>
  <si>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</si>
  <si>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</si>
  <si>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</si>
  <si>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</si>
  <si>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</si>
  <si>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</si>
  <si>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</si>
  <si>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</si>
  <si>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</si>
  <si>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</si>
  <si>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</si>
  <si>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</si>
  <si>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</si>
  <si>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</si>
  <si>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</si>
  <si>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</si>
  <si>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</si>
  <si>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</si>
  <si>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</si>
  <si>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</si>
  <si>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</si>
  <si>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</si>
  <si>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</si>
  <si>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</si>
  <si>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</si>
  <si>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</si>
  <si>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</si>
  <si>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</si>
  <si>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</si>
  <si>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</si>
  <si>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</si>
  <si>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</si>
  <si>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</si>
  <si>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</si>
  <si>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</si>
  <si>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</si>
  <si>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</si>
  <si>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</si>
  <si>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</si>
  <si>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</si>
  <si>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</si>
  <si>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</si>
  <si>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</si>
  <si>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</si>
  <si>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</si>
  <si>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</si>
  <si>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</si>
  <si>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</si>
  <si>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</si>
  <si>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</si>
  <si>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</si>
  <si>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</si>
  <si>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</si>
  <si>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</si>
  <si>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</si>
  <si>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</si>
  <si>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</si>
  <si>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</si>
  <si>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</si>
  <si>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</si>
  <si>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</si>
  <si>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</si>
  <si>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</si>
  <si>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</si>
  <si>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</si>
  <si>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</si>
  <si>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</si>
  <si>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</si>
  <si>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</si>
  <si>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</si>
  <si>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</si>
  <si>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</si>
  <si>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</si>
  <si>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</si>
  <si>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</si>
  <si>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</si>
  <si>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</si>
  <si>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</si>
  <si>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</si>
  <si>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</si>
  <si>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</si>
  <si>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</si>
  <si>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</si>
  <si>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</si>
  <si>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</si>
  <si>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</si>
  <si>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</si>
  <si>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</si>
  <si>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</si>
  <si>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</si>
  <si>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</si>
  <si>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</si>
  <si>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</si>
  <si>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</si>
  <si>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</si>
  <si>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</si>
  <si>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</si>
  <si>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</si>
  <si>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</si>
  <si>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</si>
  <si>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</si>
  <si>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</si>
  <si>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</si>
  <si>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</si>
  <si>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</si>
  <si>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</si>
  <si>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</si>
  <si>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</si>
  <si>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</si>
  <si>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</si>
  <si>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</si>
  <si>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</si>
  <si>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</si>
  <si>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</si>
  <si>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</si>
  <si>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</si>
  <si>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</si>
  <si>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</si>
  <si>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</si>
  <si>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</si>
  <si>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</si>
  <si>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</si>
  <si>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</si>
  <si>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</si>
  <si>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</si>
  <si>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</si>
  <si>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</si>
  <si>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</si>
  <si>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</si>
  <si>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</si>
  <si>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</si>
  <si>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</si>
  <si>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</si>
  <si>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</si>
  <si>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</si>
  <si>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</si>
  <si>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</si>
  <si>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</si>
  <si>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</si>
  <si>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</si>
  <si>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</si>
  <si>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</si>
  <si>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</si>
  <si>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</si>
  <si>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</si>
  <si>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</si>
  <si>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</si>
  <si>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</si>
  <si>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</si>
  <si>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</si>
  <si>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</si>
  <si>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</si>
  <si>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</si>
  <si>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</si>
  <si>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</si>
  <si>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</si>
  <si>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</si>
  <si>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</si>
  <si>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</si>
  <si>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</si>
  <si>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</si>
  <si>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</si>
  <si>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</si>
  <si>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</si>
  <si>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</si>
  <si>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</si>
  <si>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</si>
  <si>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</si>
  <si>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</si>
  <si>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</si>
  <si>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</si>
  <si>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</si>
  <si>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</si>
  <si>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</si>
  <si>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</si>
  <si>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</si>
  <si>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</si>
  <si>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</si>
  <si>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</si>
  <si>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</si>
  <si>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</si>
  <si>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</si>
  <si>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</si>
  <si>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</si>
  <si>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</si>
  <si>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</si>
  <si>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</si>
  <si>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</si>
  <si>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</si>
  <si>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</si>
  <si>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</si>
  <si>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</si>
  <si>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</si>
  <si>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</si>
  <si>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</si>
  <si>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</si>
  <si>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</si>
  <si>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</si>
  <si>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</si>
  <si>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</si>
  <si>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</si>
  <si>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</si>
  <si>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</si>
  <si>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</si>
  <si>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</si>
  <si>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</si>
  <si>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</si>
  <si>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</si>
  <si>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</si>
  <si>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</si>
  <si>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</si>
  <si>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</si>
  <si>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</si>
  <si>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</si>
  <si>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</si>
  <si>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</si>
  <si>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</si>
  <si>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</si>
  <si>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</si>
  <si>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</si>
  <si>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</si>
  <si>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</si>
  <si>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</si>
  <si>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</si>
  <si>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</si>
  <si>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</si>
  <si>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</si>
  <si>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</si>
  <si>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</si>
  <si>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</si>
  <si>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</si>
  <si>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</si>
  <si>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</si>
  <si>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</si>
  <si>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</si>
  <si>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</si>
  <si>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</si>
  <si>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</si>
  <si>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</si>
  <si>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</si>
  <si>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</si>
  <si>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</si>
  <si>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</si>
  <si>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</si>
  <si>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</si>
  <si>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</si>
  <si>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</si>
  <si>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</si>
  <si>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</si>
  <si>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</si>
  <si>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</si>
  <si>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</si>
  <si>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</si>
  <si>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</si>
  <si>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</si>
  <si>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</si>
  <si>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</si>
  <si>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</si>
  <si>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</si>
  <si>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</si>
  <si>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</si>
  <si>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</si>
  <si>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</si>
  <si>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</si>
  <si>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</si>
  <si>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</si>
  <si>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</si>
  <si>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</si>
  <si>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</si>
  <si>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</si>
  <si>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</si>
  <si>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</si>
  <si>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</si>
  <si>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</si>
  <si>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</si>
  <si>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</si>
  <si>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</si>
  <si>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</si>
  <si>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</si>
  <si>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</si>
  <si>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</si>
  <si>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</si>
  <si>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</si>
  <si>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</si>
  <si>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</si>
  <si>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</si>
  <si>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</si>
  <si>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</si>
  <si>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</si>
  <si>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</si>
  <si>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</si>
  <si>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</si>
  <si>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</si>
  <si>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</si>
  <si>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</si>
  <si>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</si>
  <si>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</si>
  <si>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</si>
  <si>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</si>
  <si>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</si>
  <si>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</si>
  <si>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</si>
  <si>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</si>
  <si>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</si>
  <si>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</si>
  <si>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</si>
  <si>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</si>
  <si>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</si>
  <si>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</si>
  <si>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</si>
  <si>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</si>
  <si>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</si>
  <si>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</si>
  <si>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</si>
  <si>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</si>
  <si>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</si>
  <si>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</si>
  <si>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</si>
  <si>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</si>
  <si>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</si>
  <si>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</si>
  <si>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</si>
  <si>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</si>
  <si>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</si>
  <si>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</si>
  <si>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</si>
  <si>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</si>
  <si>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</si>
  <si>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</si>
  <si>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</si>
  <si>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</si>
  <si>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</si>
  <si>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</si>
  <si>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</si>
  <si>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</si>
  <si>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</si>
  <si>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</si>
  <si>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</si>
  <si>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</si>
  <si>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</si>
  <si>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</si>
  <si>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</si>
  <si>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</si>
  <si>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</si>
  <si>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</si>
  <si>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</si>
  <si>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</si>
  <si>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</si>
  <si>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</si>
  <si>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</si>
  <si>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</si>
  <si>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</si>
  <si>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</si>
  <si>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</si>
  <si>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</si>
  <si>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</si>
  <si>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</si>
  <si>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</si>
  <si>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</si>
  <si>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</si>
  <si>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</si>
  <si>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</si>
  <si>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</si>
  <si>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</si>
  <si>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</si>
  <si>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</si>
  <si>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</si>
  <si>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</si>
  <si>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</si>
  <si>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</si>
  <si>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</si>
  <si>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</si>
  <si>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</si>
  <si>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</si>
  <si>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</si>
  <si>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</si>
  <si>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</si>
  <si>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</si>
  <si>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</si>
  <si>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</si>
  <si>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</si>
  <si>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</si>
  <si>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</si>
  <si>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</si>
  <si>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</si>
  <si>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</si>
  <si>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</si>
  <si>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</si>
  <si>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</si>
  <si>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</si>
  <si>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</si>
  <si>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</si>
  <si>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</si>
  <si>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</si>
  <si>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</si>
  <si>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</si>
  <si>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</si>
  <si>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</si>
  <si>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</si>
  <si>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</si>
  <si>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</si>
  <si>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</si>
  <si>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</si>
  <si>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</si>
  <si>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</si>
  <si>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</si>
  <si>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</si>
  <si>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</si>
  <si>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</si>
  <si>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</si>
  <si>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</si>
  <si>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</si>
  <si>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</si>
  <si>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</si>
  <si>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</si>
  <si>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</si>
  <si>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</si>
  <si>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</si>
  <si>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</si>
  <si>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</si>
  <si>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</si>
  <si>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</si>
  <si>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</si>
  <si>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</si>
  <si>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</si>
  <si>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</si>
  <si>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</si>
  <si>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</si>
  <si>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</si>
  <si>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</si>
  <si>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</si>
  <si>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</si>
  <si>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</si>
  <si>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</si>
  <si>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</si>
  <si>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</si>
  <si>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</si>
  <si>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</si>
  <si>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</si>
  <si>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</si>
  <si>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</si>
  <si>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</si>
  <si>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</si>
  <si>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</si>
  <si>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</si>
  <si>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</si>
  <si>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</si>
  <si>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</si>
  <si>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</si>
  <si>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</si>
  <si>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</si>
  <si>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</si>
  <si>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</si>
  <si>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</si>
  <si>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</si>
  <si>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</si>
  <si>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</si>
  <si>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</si>
  <si>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</si>
  <si>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</si>
  <si>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</si>
  <si>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</si>
  <si>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</si>
  <si>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</si>
  <si>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</si>
  <si>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</si>
  <si>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</si>
  <si>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</si>
  <si>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</si>
  <si>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</si>
  <si>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</si>
  <si>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</si>
  <si>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</si>
  <si>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</si>
  <si>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</si>
  <si>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</si>
  <si>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</si>
  <si>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</si>
  <si>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</si>
  <si>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</si>
  <si>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</si>
  <si>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</si>
  <si>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</si>
  <si>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</si>
  <si>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</si>
  <si>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</si>
  <si>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</si>
  <si>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</si>
  <si>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</si>
  <si>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</si>
  <si>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</si>
  <si>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</si>
  <si>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</si>
  <si>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</si>
  <si>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</si>
  <si>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</si>
  <si>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</si>
  <si>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</si>
  <si>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</si>
  <si>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</si>
  <si>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</si>
  <si>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</si>
  <si>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</si>
  <si>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</si>
  <si>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</si>
  <si>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</si>
  <si>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</si>
  <si>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</si>
  <si>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</si>
  <si>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</si>
  <si>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</si>
  <si>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</si>
  <si>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</si>
  <si>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</si>
  <si>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</si>
  <si>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</si>
  <si>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</si>
  <si>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</si>
  <si>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</si>
  <si>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</si>
  <si>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</si>
  <si>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</si>
  <si>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</si>
  <si>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</si>
  <si>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</si>
  <si>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</si>
  <si>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</si>
  <si>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</si>
  <si>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</si>
  <si>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</si>
  <si>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</si>
  <si>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</si>
  <si>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</si>
  <si>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</si>
  <si>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</si>
  <si>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</si>
  <si>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</si>
  <si>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</si>
  <si>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</si>
  <si>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</si>
  <si>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</si>
  <si>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</si>
  <si>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</si>
  <si>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</si>
  <si>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</si>
  <si>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</si>
  <si>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</si>
  <si>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</si>
  <si>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</si>
  <si>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</si>
  <si>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</si>
  <si>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</si>
  <si>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</si>
  <si>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</si>
  <si>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</si>
  <si>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</si>
  <si>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</si>
  <si>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</si>
  <si>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</si>
  <si>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</si>
  <si>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</si>
  <si>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</si>
  <si>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</si>
  <si>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</si>
  <si>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</si>
  <si>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</si>
  <si>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</si>
  <si>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</si>
  <si>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</si>
  <si>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</si>
  <si>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</si>
  <si>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</si>
  <si>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</si>
  <si>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</si>
  <si>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</si>
  <si>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</si>
  <si>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</si>
  <si>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</si>
  <si>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</si>
  <si>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</si>
  <si>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</si>
  <si>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</si>
  <si>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</si>
  <si>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</si>
  <si>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</si>
  <si>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</si>
  <si>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</si>
  <si>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</si>
  <si>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</si>
  <si>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</si>
  <si>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</si>
  <si>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</si>
  <si>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</si>
  <si>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</si>
  <si>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</si>
  <si>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</si>
  <si>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</si>
  <si>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</si>
  <si>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</si>
  <si>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</si>
  <si>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</si>
  <si>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</si>
  <si>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</si>
  <si>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</si>
  <si>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</si>
  <si>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</si>
  <si>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</si>
  <si>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</si>
  <si>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</si>
  <si>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</si>
  <si>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</si>
  <si>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</si>
  <si>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</si>
  <si>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</si>
  <si>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</si>
  <si>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</si>
  <si>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</si>
  <si>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</si>
  <si>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</si>
  <si>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</si>
  <si>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</si>
  <si>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</si>
  <si>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</si>
  <si>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</si>
  <si>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</si>
  <si>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</si>
  <si>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</si>
  <si>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</si>
  <si>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</si>
  <si>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</si>
  <si>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</si>
  <si>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</si>
  <si>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</si>
  <si>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</si>
  <si>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</si>
  <si>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</si>
  <si>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</si>
  <si>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</si>
  <si>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</si>
  <si>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</si>
  <si>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</si>
  <si>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</si>
  <si>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</si>
  <si>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</si>
  <si>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</si>
  <si>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</si>
  <si>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</si>
  <si>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</si>
  <si>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</si>
  <si>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</si>
  <si>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</si>
  <si>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</si>
  <si>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</si>
  <si>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</si>
  <si>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</si>
  <si>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</si>
  <si>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</si>
  <si>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</si>
  <si>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</si>
  <si>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</si>
  <si>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</si>
  <si>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</si>
  <si>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</si>
  <si>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</si>
  <si>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</si>
  <si>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</si>
  <si>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</si>
  <si>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</si>
  <si>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</si>
  <si>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</si>
  <si>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</si>
  <si>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</si>
  <si>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</si>
  <si>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</si>
  <si>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</si>
  <si>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</si>
  <si>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</si>
  <si>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</si>
  <si>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</si>
  <si>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</si>
  <si>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</si>
  <si>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</si>
  <si>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</si>
  <si>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</si>
  <si>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</si>
  <si>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</si>
  <si>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</si>
  <si>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</si>
  <si>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</si>
  <si>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</si>
  <si>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</si>
  <si>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</si>
  <si>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</si>
  <si>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</si>
  <si>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</si>
  <si>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</si>
  <si>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</si>
  <si>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</si>
  <si>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</si>
  <si>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</si>
  <si>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</si>
  <si>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</si>
  <si>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</si>
  <si>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</si>
  <si>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</si>
  <si>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</si>
  <si>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</si>
  <si>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</si>
  <si>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</si>
  <si>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</si>
  <si>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</si>
  <si>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</si>
  <si>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</si>
  <si>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</si>
  <si>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</si>
  <si>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</si>
  <si>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</si>
  <si>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</si>
  <si>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</si>
  <si>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</si>
  <si>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</si>
  <si>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</si>
  <si>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</si>
  <si>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</si>
  <si>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</si>
  <si>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</si>
  <si>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</si>
  <si>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</si>
  <si>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</si>
  <si>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</si>
  <si>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</si>
  <si>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</si>
  <si>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</si>
  <si>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</si>
  <si>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</si>
  <si>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</si>
  <si>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</si>
  <si>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</si>
  <si>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</si>
  <si>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</si>
  <si>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</si>
  <si>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</si>
  <si>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</si>
  <si>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</si>
  <si>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</si>
  <si>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</si>
  <si>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</si>
  <si>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</si>
  <si>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</si>
  <si>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</si>
  <si>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</si>
  <si>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</si>
  <si>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</si>
  <si>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</si>
  <si>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</si>
  <si>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</si>
  <si>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</si>
  <si>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</si>
  <si>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</si>
  <si>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</si>
  <si>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</si>
  <si>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</si>
  <si>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</si>
  <si>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</si>
  <si>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</si>
  <si>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</si>
  <si>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</si>
  <si>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</si>
  <si>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</si>
  <si>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</si>
  <si>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</si>
  <si>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</si>
  <si>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</si>
  <si>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</si>
  <si>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</si>
  <si>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</si>
  <si>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</si>
  <si>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</si>
  <si>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</si>
  <si>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</si>
  <si>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</si>
  <si>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</si>
  <si>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</si>
  <si>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</si>
  <si>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</si>
  <si>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</si>
  <si>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</si>
  <si>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</si>
  <si>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</si>
  <si>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</si>
  <si>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</si>
  <si>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</si>
  <si>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</si>
  <si>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</si>
  <si>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</si>
  <si>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</si>
  <si>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</si>
  <si>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</si>
  <si>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</si>
  <si>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</si>
  <si>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</si>
  <si>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</si>
  <si>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</si>
  <si>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</si>
  <si>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</si>
  <si>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</si>
  <si>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</si>
  <si>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</si>
  <si>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</si>
  <si>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</si>
  <si>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</si>
  <si>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</si>
  <si>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</si>
  <si>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</si>
  <si>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</si>
  <si>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</si>
  <si>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</si>
  <si>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</si>
  <si>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</si>
  <si>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</si>
  <si>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</si>
  <si>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</si>
  <si>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</si>
  <si>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</si>
  <si>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</si>
  <si>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</si>
  <si>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</si>
  <si>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</si>
  <si>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</si>
  <si>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</si>
  <si>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</si>
  <si>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</si>
  <si>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</si>
  <si>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</si>
  <si>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</si>
  <si>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</si>
  <si>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</si>
  <si>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</si>
  <si>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</si>
  <si>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</si>
  <si>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</si>
  <si>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</si>
  <si>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</si>
  <si>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</si>
  <si>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</si>
  <si>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</si>
  <si>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</si>
  <si>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</si>
  <si>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</si>
  <si>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</si>
  <si>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</si>
  <si>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</si>
  <si>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</si>
  <si>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</si>
  <si>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</si>
  <si>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</si>
  <si>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</si>
  <si>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</si>
  <si>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</si>
  <si>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</si>
  <si>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</si>
  <si>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</si>
  <si>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</si>
  <si>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</si>
  <si>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</si>
  <si>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</si>
  <si>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</si>
  <si>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</si>
  <si>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</si>
  <si>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</si>
  <si>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</si>
  <si>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</si>
  <si>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</si>
  <si>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</si>
  <si>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</si>
  <si>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</si>
  <si>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</si>
  <si>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</si>
  <si>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</si>
  <si>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</si>
  <si>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</si>
  <si>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</si>
  <si>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</si>
  <si>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</si>
  <si>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</si>
  <si>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</si>
  <si>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</si>
  <si>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</si>
  <si>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</si>
  <si>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</si>
  <si>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</si>
  <si>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</si>
  <si>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</si>
  <si>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</si>
  <si>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</si>
  <si>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</si>
  <si>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</si>
  <si>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</si>
  <si>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</si>
  <si>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</si>
  <si>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</si>
  <si>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</si>
  <si>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</si>
  <si>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</si>
  <si>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</si>
  <si>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</si>
  <si>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</si>
  <si>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</si>
  <si>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</si>
  <si>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</si>
  <si>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</si>
  <si>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</si>
  <si>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</si>
  <si>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</si>
  <si>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</si>
  <si>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</si>
  <si>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</si>
  <si>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</si>
  <si>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</si>
  <si>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</si>
  <si>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</si>
  <si>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</si>
  <si>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</si>
  <si>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</si>
  <si>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</si>
  <si>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</si>
  <si>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</si>
  <si>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</si>
  <si>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</si>
  <si>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</si>
  <si>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</si>
  <si>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</si>
  <si>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</si>
  <si>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</si>
  <si>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</si>
  <si>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</si>
  <si>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</si>
  <si>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</si>
  <si>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</si>
  <si>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</si>
  <si>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</si>
  <si>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</si>
  <si>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</si>
  <si>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</si>
  <si>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</si>
  <si>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</si>
  <si>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</si>
  <si>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</si>
  <si>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</si>
  <si>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</si>
  <si>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</si>
  <si>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</si>
  <si>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</si>
  <si>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</si>
  <si>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</si>
  <si>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</si>
  <si>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</si>
  <si>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</si>
  <si>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</si>
  <si>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</si>
  <si>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</si>
  <si>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</si>
  <si>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</si>
  <si>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</si>
  <si>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</si>
  <si>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</si>
  <si>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</si>
  <si>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</si>
  <si>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</si>
  <si>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</si>
  <si>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</si>
  <si>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</si>
  <si>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</si>
  <si>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</si>
  <si>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</si>
  <si>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</si>
  <si>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</si>
  <si>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</si>
  <si>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</si>
  <si>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</si>
  <si>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</si>
  <si>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</si>
  <si>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</si>
  <si>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</si>
  <si>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</si>
  <si>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</si>
  <si>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</si>
  <si>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</si>
  <si>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</si>
  <si>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</si>
  <si>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</si>
  <si>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</si>
  <si>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</si>
  <si>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</si>
  <si>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</si>
  <si>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</si>
  <si>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</si>
  <si>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</si>
  <si>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</si>
  <si>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</si>
  <si>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</si>
  <si>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</si>
  <si>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</si>
  <si>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</si>
  <si>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</si>
  <si>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</si>
  <si>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</si>
  <si>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</si>
  <si>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</si>
  <si>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</si>
  <si>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</si>
  <si>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</si>
  <si>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</si>
  <si>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</si>
  <si>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</si>
  <si>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</si>
  <si>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</si>
  <si>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</si>
  <si>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</si>
  <si>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</si>
  <si>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</si>
  <si>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</si>
  <si>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</si>
  <si>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</si>
  <si>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</si>
  <si>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</si>
  <si>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</si>
  <si>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</si>
  <si>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</si>
  <si>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</si>
  <si>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</si>
  <si>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</si>
  <si>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</si>
  <si>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</si>
  <si>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</si>
  <si>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</si>
  <si>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</si>
  <si>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</si>
  <si>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</si>
  <si>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</si>
  <si>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</si>
  <si>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</si>
  <si>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</si>
  <si>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</si>
  <si>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</si>
  <si>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</si>
  <si>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</si>
  <si>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</si>
  <si>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</si>
  <si>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</si>
  <si>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</si>
  <si>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</si>
  <si>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</si>
  <si>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</si>
  <si>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</si>
  <si>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</si>
  <si>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</si>
  <si>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</si>
  <si>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</si>
  <si>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</si>
  <si>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</si>
  <si>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</si>
  <si>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</si>
  <si>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</si>
  <si>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</si>
  <si>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</si>
  <si>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</si>
  <si>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</si>
  <si>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</si>
  <si>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</si>
  <si>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</si>
  <si>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</si>
  <si>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</si>
  <si>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</si>
  <si>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</si>
  <si>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</si>
  <si>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</si>
  <si>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</si>
  <si>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</si>
  <si>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</si>
  <si>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</si>
  <si>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</si>
  <si>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</si>
  <si>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</si>
  <si>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</si>
  <si>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</si>
  <si>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</si>
  <si>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</si>
  <si>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</si>
  <si>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</si>
  <si>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</si>
  <si>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</si>
  <si>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</si>
  <si>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</si>
  <si>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</si>
  <si>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</si>
  <si>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</si>
  <si>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</si>
  <si>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</si>
  <si>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</si>
  <si>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</si>
  <si>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</si>
  <si>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</si>
  <si>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</si>
  <si>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</si>
  <si>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</si>
  <si>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</si>
  <si>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</si>
  <si>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</si>
  <si>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</si>
  <si>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</si>
  <si>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</si>
  <si>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</si>
  <si>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</si>
  <si>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</si>
  <si>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</si>
  <si>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</si>
  <si>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</si>
  <si>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</si>
  <si>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</si>
  <si>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</si>
  <si>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</si>
  <si>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</si>
  <si>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</si>
  <si>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</si>
  <si>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</si>
  <si>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</si>
  <si>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</si>
  <si>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</si>
  <si>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</si>
  <si>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</si>
  <si>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</si>
  <si>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</si>
  <si>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</si>
  <si>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</si>
  <si>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</si>
  <si>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</si>
  <si>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</si>
  <si>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</si>
  <si>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</si>
  <si>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</si>
  <si>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</si>
  <si>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</si>
  <si>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</si>
  <si>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</si>
  <si>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</si>
  <si>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</si>
  <si>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</si>
  <si>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</si>
  <si>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</si>
  <si>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</si>
  <si>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</si>
  <si>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</si>
  <si>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</si>
  <si>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</si>
  <si>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</si>
  <si>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</si>
  <si>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</si>
  <si>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</si>
  <si>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</si>
  <si>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</si>
  <si>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</si>
  <si>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</si>
  <si>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</si>
  <si>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</si>
  <si>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</si>
  <si>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</si>
  <si>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</si>
  <si>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</si>
  <si>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</si>
  <si>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</si>
  <si>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</si>
  <si>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</si>
  <si>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</si>
  <si>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</si>
  <si>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</si>
  <si>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</si>
  <si>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</si>
  <si>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</si>
  <si>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</si>
  <si>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</si>
  <si>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</si>
  <si>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</si>
  <si>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</si>
  <si>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</si>
  <si>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</si>
  <si>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</si>
  <si>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</si>
  <si>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</si>
  <si>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</si>
  <si>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</si>
  <si>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</si>
  <si>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</si>
  <si>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</si>
  <si>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</si>
  <si>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</si>
  <si>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</si>
  <si>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</si>
  <si>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</si>
  <si>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</si>
  <si>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</si>
  <si>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</si>
  <si>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</si>
  <si>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</si>
  <si>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</si>
  <si>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</si>
  <si>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</si>
  <si>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</si>
  <si>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</si>
  <si>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</si>
  <si>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</si>
  <si>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</si>
  <si>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</si>
  <si>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</si>
  <si>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</si>
  <si>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</si>
  <si>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</si>
  <si>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</si>
  <si>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</si>
  <si>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</si>
  <si>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</si>
  <si>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</si>
  <si>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</si>
  <si>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</si>
  <si>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</si>
  <si>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</si>
  <si>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</si>
  <si>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</si>
  <si>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</si>
  <si>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</si>
  <si>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</si>
  <si>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</si>
  <si>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</si>
  <si>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</si>
  <si>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</si>
  <si>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</si>
  <si>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</si>
  <si>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</si>
  <si>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</si>
  <si>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</si>
  <si>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</si>
  <si>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</si>
  <si>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</si>
  <si>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</si>
  <si>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</si>
  <si>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</si>
  <si>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</si>
  <si>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</si>
  <si>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</si>
  <si>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</si>
  <si>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</si>
  <si>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</si>
  <si>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</si>
  <si>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</si>
  <si>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</si>
  <si>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</si>
  <si>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</si>
  <si>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</si>
  <si>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</si>
  <si>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</si>
  <si>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</si>
  <si>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</si>
  <si>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</si>
  <si>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</si>
  <si>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</si>
  <si>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</si>
  <si>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</si>
  <si>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</si>
  <si>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</si>
  <si>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</si>
  <si>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</si>
  <si>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</si>
  <si>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</si>
  <si>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</si>
  <si>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</si>
  <si>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</si>
  <si>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</si>
  <si>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</si>
  <si>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</si>
  <si>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</si>
  <si>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</si>
  <si>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</si>
  <si>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</si>
  <si>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</si>
  <si>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</si>
  <si>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</si>
  <si>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</si>
  <si>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</si>
  <si>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</si>
  <si>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</si>
  <si>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</si>
  <si>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</si>
  <si>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</si>
  <si>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</si>
  <si>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</si>
  <si>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</si>
  <si>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</si>
  <si>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</si>
  <si>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</si>
  <si>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</si>
  <si>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</si>
  <si>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</si>
  <si>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</si>
  <si>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</si>
  <si>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</si>
  <si>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</si>
  <si>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</si>
  <si>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</si>
  <si>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</si>
  <si>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</si>
  <si>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</si>
  <si>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</si>
  <si>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</si>
  <si>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</si>
  <si>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</si>
  <si>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</si>
  <si>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</si>
  <si>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</si>
  <si>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</si>
  <si>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</si>
  <si>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</si>
  <si>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</si>
  <si>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</si>
  <si>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</si>
  <si>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</si>
  <si>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</si>
  <si>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</si>
  <si>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</si>
  <si>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</si>
  <si>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</si>
  <si>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</si>
  <si>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</si>
  <si>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</si>
  <si>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</si>
  <si>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</si>
  <si>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</si>
  <si>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</si>
  <si>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</si>
  <si>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</si>
  <si>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</si>
  <si>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</si>
  <si>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</si>
  <si>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</si>
  <si>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</si>
  <si>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</si>
  <si>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</si>
  <si>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</si>
  <si>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</si>
  <si>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</si>
  <si>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</si>
  <si>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</si>
  <si>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</si>
  <si>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</si>
  <si>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</si>
  <si>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</si>
  <si>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</si>
  <si>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</si>
  <si>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</si>
  <si>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</si>
  <si>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</si>
  <si>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</si>
  <si>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</si>
  <si>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</si>
  <si>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</si>
  <si>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</si>
  <si>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</si>
  <si>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</si>
  <si>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</si>
  <si>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</si>
  <si>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</si>
  <si>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</si>
  <si>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</si>
  <si>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</si>
  <si>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</si>
  <si>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</si>
  <si>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</si>
  <si>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</si>
  <si>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</si>
  <si>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</si>
  <si>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</si>
  <si>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</si>
  <si>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</si>
  <si>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</si>
  <si>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</si>
  <si>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</si>
  <si>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</si>
  <si>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</si>
  <si>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</si>
  <si>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</si>
  <si>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</si>
  <si>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</si>
  <si>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</si>
  <si>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</si>
  <si>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</si>
  <si>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</si>
  <si>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</si>
  <si>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</si>
  <si>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</si>
  <si>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</si>
  <si>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</si>
  <si>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</si>
  <si>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</si>
  <si>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</si>
  <si>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</si>
  <si>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</si>
  <si>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</si>
  <si>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</si>
  <si>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</si>
  <si>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</si>
  <si>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</si>
  <si>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</si>
  <si>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</si>
  <si>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</si>
  <si>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</si>
  <si>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</si>
  <si>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</si>
  <si>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</si>
  <si>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</si>
  <si>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</si>
  <si>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</si>
  <si>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</si>
  <si>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</si>
  <si>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</si>
  <si>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</si>
  <si>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</si>
  <si>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</si>
  <si>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</si>
  <si>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</si>
  <si>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</si>
  <si>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</si>
  <si>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</si>
  <si>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</si>
  <si>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</si>
  <si>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</si>
  <si>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</si>
  <si>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</si>
  <si>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</si>
  <si>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</si>
  <si>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</si>
  <si>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</si>
  <si>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</si>
  <si>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</si>
  <si>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</si>
  <si>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</si>
  <si>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</si>
  <si>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</si>
  <si>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</si>
  <si>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</si>
  <si>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</si>
  <si>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</si>
  <si>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</si>
  <si>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</si>
  <si>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</si>
  <si>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</si>
  <si>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</si>
  <si>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</si>
  <si>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</si>
  <si>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</si>
  <si>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</si>
  <si>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</si>
  <si>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</si>
  <si>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</si>
  <si>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</si>
  <si>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</si>
  <si>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</si>
  <si>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</si>
  <si>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</si>
  <si>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</si>
  <si>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</si>
  <si>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</si>
  <si>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</si>
  <si>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</si>
  <si>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</si>
  <si>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</si>
  <si>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</si>
  <si>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</si>
  <si>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</si>
  <si>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</si>
  <si>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</si>
  <si>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</si>
  <si>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</si>
  <si>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</si>
  <si>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</si>
  <si>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</si>
  <si>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</si>
  <si>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</si>
  <si>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</si>
  <si>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</si>
  <si>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</si>
  <si>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</si>
  <si>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</si>
  <si>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</si>
  <si>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</si>
  <si>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</si>
  <si>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</si>
  <si>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</si>
  <si>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</si>
  <si>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</si>
  <si>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</si>
  <si>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</si>
  <si>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</si>
  <si>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</si>
  <si>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</si>
  <si>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</si>
  <si>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</si>
  <si>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</si>
  <si>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</si>
  <si>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</si>
  <si>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</si>
  <si>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</si>
  <si>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</si>
  <si>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</si>
  <si>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</si>
  <si>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</si>
  <si>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</si>
  <si>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</si>
  <si>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</si>
  <si>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</si>
  <si>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</si>
  <si>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</si>
  <si>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</si>
  <si>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</si>
  <si>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</si>
  <si>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</si>
  <si>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</si>
  <si>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</si>
  <si>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</si>
  <si>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</si>
  <si>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</si>
  <si>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</si>
  <si>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</si>
  <si>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</si>
  <si>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</si>
  <si>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</si>
  <si>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</si>
  <si>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</si>
  <si>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</si>
  <si>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</si>
  <si>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</si>
  <si>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</si>
  <si>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</si>
  <si>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</si>
  <si>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</si>
  <si>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</si>
  <si>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</si>
  <si>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</si>
  <si>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</si>
  <si>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</si>
  <si>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</si>
  <si>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</si>
  <si>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</si>
  <si>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</si>
  <si>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</si>
  <si>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</si>
  <si>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</si>
  <si>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</si>
  <si>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</si>
  <si>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</si>
  <si>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</si>
  <si>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</si>
  <si>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</si>
  <si>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</si>
  <si>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</si>
  <si>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</si>
  <si>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</si>
  <si>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</si>
  <si>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</si>
  <si>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</si>
  <si>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</si>
  <si>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</si>
  <si>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</si>
  <si>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</si>
  <si>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</si>
  <si>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</si>
  <si>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</si>
  <si>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</si>
  <si>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</si>
  <si>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</si>
  <si>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</si>
  <si>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</si>
  <si>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</si>
  <si>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</si>
  <si>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</si>
  <si>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</si>
  <si>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</si>
  <si>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</si>
  <si>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</si>
  <si>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</si>
  <si>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</si>
  <si>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</si>
  <si>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</si>
  <si>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</si>
  <si>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</si>
  <si>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</si>
  <si>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</si>
  <si>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</si>
  <si>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</si>
  <si>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</si>
  <si>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</si>
  <si>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</si>
  <si>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</si>
  <si>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</si>
  <si>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</si>
  <si>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</si>
  <si>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</si>
  <si>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</si>
  <si>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</si>
  <si>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</si>
  <si>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</si>
  <si>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</si>
  <si>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</si>
  <si>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</si>
  <si>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</si>
  <si>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</si>
  <si>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</si>
  <si>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</si>
  <si>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</si>
  <si>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</si>
  <si>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</si>
  <si>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</si>
  <si>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</si>
  <si>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</si>
  <si>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</si>
  <si>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</si>
  <si>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</si>
  <si>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</si>
  <si>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</si>
  <si>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</si>
  <si>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</si>
  <si>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</si>
  <si>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</si>
  <si>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</si>
  <si>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</si>
  <si>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</si>
  <si>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</si>
  <si>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</si>
  <si>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</si>
  <si>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</si>
  <si>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</si>
  <si>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</si>
  <si>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</si>
  <si>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</si>
  <si>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</si>
  <si>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</si>
  <si>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</si>
  <si>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</si>
  <si>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</si>
  <si>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</si>
  <si>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</si>
  <si>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</si>
  <si>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</si>
  <si>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</si>
  <si>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</si>
  <si>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</si>
  <si>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</si>
  <si>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</si>
  <si>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</si>
  <si>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</si>
  <si>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</si>
  <si>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</si>
  <si>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</si>
  <si>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</si>
  <si>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</si>
  <si>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</si>
  <si>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</si>
  <si>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</si>
  <si>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</si>
  <si>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</si>
  <si>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</si>
  <si>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</si>
  <si>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</si>
  <si>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</si>
  <si>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</si>
  <si>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</si>
  <si>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</si>
  <si>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</si>
  <si>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</si>
  <si>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</si>
  <si>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</si>
  <si>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</si>
  <si>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</si>
  <si>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</si>
  <si>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</si>
  <si>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</si>
  <si>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</si>
  <si>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</si>
  <si>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</si>
  <si>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</si>
  <si>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</si>
  <si>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</si>
  <si>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</si>
  <si>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</si>
  <si>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</si>
  <si>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</si>
  <si>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</si>
  <si>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</si>
  <si>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</si>
  <si>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</si>
  <si>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</si>
  <si>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</si>
  <si>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</si>
  <si>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</si>
  <si>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</si>
  <si>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</si>
  <si>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</si>
  <si>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</si>
  <si>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</si>
  <si>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</si>
  <si>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</si>
  <si>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</si>
  <si>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</si>
  <si>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</si>
  <si>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</si>
  <si>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</si>
  <si>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</si>
  <si>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</si>
  <si>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</si>
  <si>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</si>
  <si>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</si>
  <si>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</si>
  <si>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</si>
  <si>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</si>
  <si>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</si>
  <si>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</si>
  <si>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</si>
  <si>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</si>
  <si>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</si>
  <si>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</si>
  <si>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</si>
  <si>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</si>
  <si>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</si>
  <si>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</si>
  <si>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</si>
  <si>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</si>
  <si>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</si>
  <si>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</si>
  <si>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</si>
  <si>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</si>
  <si>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</si>
  <si>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</si>
  <si>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</si>
  <si>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</si>
  <si>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</si>
  <si>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</si>
  <si>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</si>
  <si>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</si>
  <si>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</si>
  <si>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</si>
  <si>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</si>
  <si>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</si>
  <si>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</si>
  <si>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</si>
  <si>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</si>
  <si>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</si>
  <si>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</si>
  <si>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</si>
  <si>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</si>
  <si>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</si>
  <si>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</si>
  <si>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</si>
  <si>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</si>
  <si>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</si>
  <si>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</si>
  <si>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</si>
  <si>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</si>
  <si>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</si>
  <si>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</si>
  <si>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</si>
  <si>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</si>
  <si>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</si>
  <si>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</si>
  <si>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</si>
  <si>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</si>
  <si>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</si>
  <si>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</si>
  <si>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</si>
  <si>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</si>
  <si>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</si>
  <si>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</si>
  <si>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</si>
  <si>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</si>
  <si>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</si>
  <si>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</si>
  <si>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</si>
  <si>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</si>
  <si>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</si>
  <si>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</si>
  <si>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</si>
  <si>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</si>
  <si>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</si>
  <si>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</si>
  <si>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</si>
  <si>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</si>
  <si>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</si>
  <si>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</si>
  <si>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</si>
  <si>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</si>
  <si>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</si>
  <si>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</si>
  <si>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</si>
  <si>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</si>
  <si>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</si>
  <si>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</si>
  <si>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</si>
  <si>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</si>
  <si>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</si>
  <si>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</si>
  <si>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</si>
  <si>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</si>
  <si>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</si>
  <si>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</si>
  <si>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</si>
  <si>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</si>
  <si>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</si>
  <si>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</si>
  <si>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</si>
  <si>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</si>
  <si>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</si>
  <si>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</si>
  <si>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</si>
  <si>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</si>
  <si>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</si>
  <si>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</si>
  <si>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</si>
  <si>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</si>
  <si>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</si>
  <si>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</si>
  <si>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</si>
  <si>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</si>
  <si>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</si>
  <si>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</si>
  <si>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</si>
  <si>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</si>
  <si>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</si>
  <si>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</si>
  <si>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</si>
  <si>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</si>
  <si>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</si>
  <si>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</si>
  <si>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</si>
  <si>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</si>
  <si>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</si>
  <si>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</si>
  <si>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</si>
  <si>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</si>
  <si>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</si>
  <si>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</si>
  <si>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</si>
  <si>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</si>
  <si>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</si>
  <si>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</si>
  <si>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</si>
  <si>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</si>
  <si>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</si>
  <si>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</si>
  <si>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</si>
  <si>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</si>
  <si>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</si>
  <si>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</si>
  <si>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</si>
  <si>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</si>
  <si>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</si>
  <si>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</si>
  <si>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</si>
  <si>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</si>
  <si>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</si>
  <si>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</si>
  <si>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</si>
  <si>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</si>
  <si>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</si>
  <si>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</si>
  <si>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</si>
  <si>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</si>
  <si>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</si>
  <si>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</si>
  <si>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</si>
  <si>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</si>
  <si>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</si>
  <si>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</si>
  <si>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</si>
  <si>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</si>
  <si>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</si>
  <si>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</si>
  <si>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</si>
  <si>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</si>
  <si>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</si>
  <si>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</si>
  <si>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</si>
  <si>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</si>
  <si>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</si>
  <si>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</si>
  <si>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</si>
  <si>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</si>
  <si>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</si>
  <si>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</si>
  <si>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</si>
  <si>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</si>
  <si>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</si>
  <si>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</si>
  <si>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</si>
  <si>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</si>
  <si>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</si>
  <si>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</si>
  <si>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</si>
  <si>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</si>
  <si>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</si>
  <si>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</si>
  <si>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</si>
  <si>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</si>
  <si>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</si>
  <si>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</si>
  <si>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</si>
  <si>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</si>
  <si>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</si>
  <si>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</si>
  <si>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</si>
  <si>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</si>
  <si>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</si>
  <si>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</si>
  <si>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</si>
  <si>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</si>
  <si>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</si>
  <si>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</si>
  <si>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</si>
  <si>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</si>
  <si>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</si>
  <si>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</si>
  <si>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</si>
  <si>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</si>
  <si>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</si>
  <si>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</si>
  <si>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</si>
  <si>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</si>
  <si>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</si>
  <si>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</si>
  <si>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</si>
  <si>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</si>
  <si>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</si>
  <si>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</si>
  <si>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</si>
  <si>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</si>
  <si>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</si>
  <si>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</si>
  <si>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</si>
  <si>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</si>
  <si>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</si>
  <si>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</si>
  <si>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</si>
  <si>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</si>
  <si>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</si>
  <si>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</si>
  <si>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</si>
  <si>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</si>
  <si>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</si>
  <si>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</si>
  <si>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</si>
  <si>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</si>
  <si>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</si>
  <si>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</si>
  <si>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</si>
  <si>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</si>
  <si>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</si>
  <si>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</si>
  <si>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</si>
  <si>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</si>
  <si>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</si>
  <si>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</si>
  <si>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</si>
  <si>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</si>
  <si>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</si>
  <si>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</si>
  <si>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</si>
  <si>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</si>
  <si>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</si>
  <si>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</si>
  <si>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</si>
  <si>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</si>
  <si>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</si>
  <si>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</si>
  <si>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</si>
  <si>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</si>
  <si>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</si>
  <si>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</si>
  <si>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</si>
  <si>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</si>
  <si>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</si>
  <si>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</si>
  <si>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</si>
  <si>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</si>
  <si>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</si>
  <si>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</si>
  <si>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</si>
  <si>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</si>
  <si>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</si>
  <si>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</si>
  <si>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</si>
  <si>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</si>
  <si>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</si>
  <si>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</si>
  <si>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</si>
  <si>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</si>
  <si>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</si>
  <si>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</si>
  <si>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</si>
  <si>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</si>
  <si>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</si>
  <si>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</si>
  <si>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</si>
  <si>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</si>
  <si>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</si>
  <si>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</si>
  <si>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</si>
  <si>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</si>
  <si>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</si>
  <si>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</si>
  <si>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</si>
  <si>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</si>
  <si>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</si>
  <si>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</si>
  <si>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</si>
  <si>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</si>
  <si>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</si>
  <si>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</si>
  <si>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</si>
  <si>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</si>
  <si>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</si>
  <si>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</si>
  <si>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</si>
  <si>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</si>
  <si>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</si>
  <si>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</si>
  <si>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</si>
  <si>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</si>
  <si>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</si>
  <si>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</si>
  <si>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</si>
  <si>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</si>
  <si>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</si>
  <si>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</si>
  <si>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</si>
  <si>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</si>
  <si>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</si>
  <si>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</si>
  <si>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</si>
  <si>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</si>
  <si>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</si>
  <si>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</si>
  <si>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</si>
  <si>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</si>
  <si>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</si>
  <si>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</si>
  <si>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</si>
  <si>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</si>
  <si>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</si>
  <si>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</si>
  <si>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</si>
  <si>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</si>
  <si>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</si>
  <si>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</si>
  <si>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</si>
  <si>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</si>
  <si>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</si>
  <si>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</si>
  <si>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</si>
  <si>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</si>
  <si>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</si>
  <si>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</si>
  <si>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</si>
  <si>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</si>
  <si>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</si>
  <si>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</si>
  <si>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</si>
  <si>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</si>
  <si>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</si>
  <si>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</si>
  <si>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</si>
  <si>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</si>
  <si>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</si>
  <si>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</si>
  <si>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</si>
  <si>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</si>
  <si>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</si>
  <si>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</si>
  <si>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</si>
  <si>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</si>
  <si>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</si>
  <si>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</si>
  <si>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</si>
  <si>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</si>
  <si>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</si>
  <si>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</si>
  <si>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</si>
  <si>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</si>
  <si>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</si>
  <si>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</si>
  <si>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</si>
  <si>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</si>
  <si>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</si>
  <si>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</si>
  <si>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</si>
  <si>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</si>
  <si>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</si>
  <si>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</si>
  <si>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</si>
  <si>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</si>
  <si>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</si>
  <si>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</si>
  <si>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</si>
  <si>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</si>
  <si>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</si>
  <si>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</si>
  <si>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</si>
  <si>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</si>
  <si>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</si>
  <si>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</si>
  <si>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</si>
  <si>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</si>
  <si>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</si>
  <si>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</si>
  <si>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</si>
  <si>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</si>
  <si>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</si>
  <si>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</si>
  <si>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</si>
  <si>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</si>
  <si>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</si>
  <si>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</si>
  <si>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</si>
  <si>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</si>
  <si>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</si>
  <si>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</si>
  <si>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</si>
  <si>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</si>
  <si>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</si>
  <si>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</si>
  <si>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</si>
  <si>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</si>
  <si>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</si>
  <si>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</si>
  <si>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</si>
  <si>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</si>
  <si>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</si>
  <si>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</si>
  <si>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</si>
  <si>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</si>
  <si>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</si>
  <si>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</si>
  <si>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</si>
  <si>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</si>
  <si>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</si>
  <si>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</si>
  <si>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</si>
  <si>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</si>
  <si>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</si>
  <si>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</si>
  <si>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</si>
  <si>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</si>
  <si>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</si>
  <si>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</si>
  <si>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</si>
  <si>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</si>
  <si>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</si>
  <si>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</si>
  <si>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</si>
  <si>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</si>
  <si>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</si>
  <si>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</si>
  <si>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</si>
  <si>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</si>
  <si>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</si>
  <si>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</si>
  <si>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</si>
  <si>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</si>
  <si>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</si>
  <si>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</si>
  <si>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</si>
  <si>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</si>
  <si>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</si>
  <si>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</si>
  <si>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</si>
  <si>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</si>
  <si>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</si>
  <si>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</si>
  <si>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</si>
  <si>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</si>
  <si>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</si>
  <si>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</si>
  <si>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</si>
  <si>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</si>
  <si>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</si>
  <si>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</si>
  <si>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</si>
  <si>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</si>
  <si>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</si>
  <si>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</si>
  <si>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</si>
  <si>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</si>
  <si>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</si>
  <si>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</si>
  <si>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</si>
  <si>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</si>
  <si>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</si>
  <si>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</si>
  <si>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</si>
  <si>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</si>
  <si>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</si>
  <si>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</si>
  <si>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</si>
  <si>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</si>
  <si>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</si>
  <si>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</si>
  <si>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</si>
  <si>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</si>
  <si>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</si>
  <si>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</si>
  <si>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</si>
  <si>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</si>
  <si>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</si>
  <si>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</si>
  <si>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</si>
  <si>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</si>
  <si>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</si>
  <si>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</si>
  <si>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</si>
  <si>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</si>
  <si>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</si>
  <si>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</si>
  <si>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</si>
  <si>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</si>
  <si>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</si>
  <si>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</si>
  <si>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</si>
  <si>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</si>
  <si>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</si>
  <si>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</si>
  <si>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</si>
  <si>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</si>
  <si>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</si>
  <si>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</si>
  <si>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</si>
  <si>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</si>
  <si>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</si>
  <si>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</si>
  <si>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</si>
  <si>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</si>
  <si>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</si>
  <si>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</si>
  <si>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</si>
  <si>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</si>
  <si>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</si>
  <si>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</si>
  <si>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</si>
  <si>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</si>
  <si>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</si>
  <si>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</si>
  <si>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</si>
  <si>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</si>
  <si>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</si>
  <si>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</si>
  <si>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</si>
  <si>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</si>
  <si>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</si>
  <si>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</si>
  <si>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</si>
  <si>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</si>
  <si>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</si>
  <si>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</si>
  <si>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</si>
  <si>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</si>
  <si>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</si>
  <si>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</si>
  <si>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</si>
  <si>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</si>
  <si>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</si>
  <si>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</si>
  <si>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</si>
  <si>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</si>
  <si>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</si>
  <si>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</si>
  <si>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</si>
  <si>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</si>
  <si>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</si>
  <si>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</si>
  <si>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</si>
  <si>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</si>
  <si>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</si>
  <si>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</si>
  <si>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</si>
  <si>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</si>
  <si>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</si>
  <si>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</si>
  <si>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</si>
  <si>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</si>
  <si>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</si>
  <si>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</si>
  <si>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</si>
  <si>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</si>
  <si>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</si>
  <si>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</si>
  <si>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</si>
  <si>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</si>
  <si>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</si>
  <si>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</si>
  <si>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</si>
  <si>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</si>
  <si>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</si>
  <si>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</si>
  <si>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</si>
  <si>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</si>
  <si>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</si>
  <si>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</si>
  <si>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</si>
  <si>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</si>
  <si>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</si>
  <si>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</si>
  <si>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</si>
  <si>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</si>
  <si>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</si>
  <si>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</si>
  <si>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</si>
  <si>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</si>
  <si>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</si>
  <si>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</si>
  <si>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</si>
  <si>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</si>
  <si>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</si>
  <si>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</si>
  <si>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</si>
  <si>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</si>
  <si>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</si>
  <si>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</si>
  <si>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</si>
  <si>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</si>
  <si>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</si>
  <si>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</si>
  <si>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</si>
  <si>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</si>
  <si>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</si>
  <si>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</si>
  <si>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</si>
  <si>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</si>
  <si>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</si>
  <si>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</si>
  <si>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</si>
  <si>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</si>
  <si>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</si>
  <si>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</si>
  <si>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</si>
  <si>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</si>
  <si>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</si>
  <si>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</si>
  <si>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</si>
  <si>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</si>
  <si>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</si>
  <si>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</si>
  <si>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</si>
  <si>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</si>
  <si>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</si>
  <si>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</si>
  <si>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</si>
  <si>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</si>
  <si>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</si>
  <si>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</si>
  <si>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</si>
  <si>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</si>
  <si>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</si>
  <si>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</si>
  <si>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</si>
  <si>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</si>
  <si>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</si>
  <si>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</si>
  <si>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</si>
  <si>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</si>
  <si>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</si>
  <si>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</si>
  <si>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</si>
  <si>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</si>
  <si>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</si>
  <si>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</si>
  <si>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</si>
  <si>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</si>
  <si>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</si>
  <si>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</si>
  <si>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</si>
  <si>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</si>
  <si>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</si>
  <si>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</si>
  <si>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</si>
  <si>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</si>
  <si>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</si>
  <si>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</si>
  <si>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</si>
  <si>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</si>
  <si>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</si>
  <si>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</si>
  <si>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</si>
  <si>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</si>
  <si>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</si>
  <si>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</si>
  <si>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</si>
  <si>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</si>
  <si>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</si>
  <si>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</si>
  <si>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</si>
  <si>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</si>
  <si>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</si>
  <si>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</si>
  <si>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</si>
  <si>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</si>
  <si>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</si>
  <si>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</si>
  <si>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</si>
  <si>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</si>
  <si>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</si>
  <si>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</si>
  <si>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</si>
  <si>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</si>
  <si>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</si>
  <si>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</si>
  <si>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</si>
  <si>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</si>
  <si>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</si>
  <si>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</si>
  <si>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</si>
  <si>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</si>
  <si>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</si>
  <si>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</si>
  <si>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</si>
  <si>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</si>
  <si>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</si>
  <si>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</si>
  <si>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</si>
  <si>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</si>
  <si>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</si>
  <si>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</si>
  <si>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</si>
  <si>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</si>
  <si>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</si>
  <si>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</si>
  <si>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</si>
  <si>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</si>
  <si>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</si>
  <si>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</si>
  <si>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</si>
  <si>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</si>
  <si>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</si>
  <si>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</si>
  <si>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</si>
  <si>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</si>
  <si>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</si>
  <si>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</si>
  <si>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</si>
  <si>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</si>
  <si>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</si>
  <si>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</si>
  <si>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</si>
  <si>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</si>
  <si>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</si>
  <si>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</si>
  <si>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</si>
  <si>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</si>
  <si>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</si>
  <si>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</si>
  <si>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</si>
  <si>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</si>
  <si>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</si>
  <si>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</si>
  <si>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</si>
  <si>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</si>
  <si>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</si>
  <si>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</si>
  <si>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</si>
  <si>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</si>
  <si>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</si>
  <si>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</si>
  <si>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</si>
  <si>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</si>
  <si>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</si>
  <si>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</si>
  <si>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</si>
  <si>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</si>
  <si>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</si>
  <si>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</si>
  <si>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</si>
  <si>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</si>
  <si>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</si>
  <si>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</si>
  <si>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</si>
  <si>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</si>
  <si>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</si>
  <si>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</si>
  <si>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</si>
  <si>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</si>
  <si>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</si>
  <si>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</si>
  <si>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</si>
  <si>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</si>
  <si>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</si>
  <si>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</si>
  <si>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</si>
  <si>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</si>
  <si>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</si>
  <si>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</si>
  <si>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</si>
  <si>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</si>
  <si>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</si>
  <si>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</si>
  <si>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</si>
  <si>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</si>
  <si>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</si>
  <si>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</si>
  <si>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</si>
  <si>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</si>
  <si>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</si>
  <si>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</si>
  <si>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</si>
  <si>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</si>
  <si>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</si>
  <si>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</si>
  <si>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</si>
  <si>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</si>
  <si>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</si>
  <si>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</si>
  <si>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</si>
  <si>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</si>
  <si>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</si>
  <si>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</si>
  <si>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</si>
  <si>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</si>
  <si>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</si>
  <si>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</si>
  <si>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</si>
  <si>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</si>
  <si>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</si>
  <si>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</si>
  <si>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</si>
  <si>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</si>
  <si>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</si>
  <si>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</si>
  <si>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</si>
  <si>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</si>
  <si>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</si>
  <si>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</si>
  <si>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</si>
  <si>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</si>
  <si>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</si>
  <si>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</si>
  <si>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</si>
  <si>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</si>
  <si>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</si>
  <si>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</si>
  <si>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</si>
  <si>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</si>
  <si>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</si>
  <si>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</si>
  <si>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</si>
  <si>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</si>
  <si>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</si>
  <si>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</si>
  <si>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</si>
  <si>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</si>
  <si>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</si>
  <si>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</si>
  <si>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</si>
  <si>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</si>
  <si>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</si>
  <si>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</si>
  <si>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</si>
  <si>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</si>
  <si>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</si>
  <si>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</si>
  <si>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</si>
  <si>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</si>
  <si>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</si>
  <si>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</si>
  <si>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</si>
  <si>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</si>
  <si>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</si>
  <si>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</si>
  <si>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</si>
  <si>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</si>
  <si>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</si>
  <si>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</si>
  <si>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</si>
  <si>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</si>
  <si>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</si>
  <si>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</si>
  <si>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</si>
  <si>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</si>
  <si>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</si>
  <si>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</si>
  <si>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</si>
  <si>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</si>
  <si>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</si>
  <si>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</si>
  <si>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</si>
  <si>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</si>
  <si>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</si>
  <si>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</si>
  <si>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</si>
  <si>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</si>
  <si>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</si>
  <si>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</si>
  <si>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</si>
  <si>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</si>
  <si>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</si>
  <si>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</si>
  <si>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</si>
  <si>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</si>
  <si>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</si>
  <si>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</si>
  <si>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</si>
  <si>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</si>
  <si>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</si>
  <si>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</si>
  <si>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</si>
  <si>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</si>
  <si>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</si>
  <si>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</si>
  <si>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</si>
  <si>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</si>
  <si>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</si>
  <si>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</si>
  <si>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</si>
  <si>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</si>
  <si>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</si>
  <si>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</si>
  <si>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</si>
  <si>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</si>
  <si>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</si>
  <si>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</si>
  <si>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</si>
  <si>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</si>
  <si>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</si>
  <si>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</si>
  <si>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</si>
  <si>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</si>
  <si>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</si>
  <si>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</si>
  <si>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</si>
  <si>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</si>
  <si>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</si>
  <si>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</si>
  <si>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</si>
  <si>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</si>
  <si>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</si>
  <si>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</si>
  <si>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</si>
  <si>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</si>
  <si>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</si>
  <si>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</si>
  <si>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</si>
  <si>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</si>
  <si>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</si>
  <si>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</si>
  <si>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</si>
  <si>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</si>
  <si>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</si>
  <si>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</si>
  <si>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</si>
  <si>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</si>
  <si>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</si>
  <si>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</si>
  <si>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</si>
  <si>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</si>
  <si>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</si>
  <si>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</si>
  <si>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</si>
  <si>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</si>
  <si>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</si>
  <si>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</si>
  <si>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</si>
  <si>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</si>
  <si>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</si>
  <si>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</si>
  <si>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</si>
  <si>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</si>
  <si>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</si>
  <si>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</si>
  <si>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</si>
  <si>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</si>
  <si>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</si>
  <si>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</si>
  <si>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</si>
  <si>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</si>
  <si>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</si>
  <si>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</si>
  <si>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</si>
  <si>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</si>
  <si>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</si>
  <si>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</si>
  <si>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</si>
  <si>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</si>
  <si>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</si>
  <si>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</si>
  <si>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</si>
  <si>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</si>
  <si>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</si>
  <si>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</si>
  <si>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</si>
  <si>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</si>
  <si>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</si>
  <si>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</si>
  <si>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</si>
  <si>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</si>
  <si>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</si>
  <si>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</si>
  <si>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</si>
  <si>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</si>
  <si>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</si>
  <si>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</si>
  <si>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</si>
  <si>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</si>
  <si>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</si>
  <si>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</si>
  <si>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</si>
  <si>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</si>
  <si>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</si>
  <si>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</si>
  <si>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</si>
  <si>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</si>
  <si>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</si>
  <si>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</si>
  <si>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</si>
  <si>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</si>
  <si>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</si>
  <si>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</si>
  <si>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</si>
  <si>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</si>
  <si>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</si>
  <si>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</si>
  <si>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</si>
  <si>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</si>
  <si>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</si>
  <si>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</si>
  <si>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</si>
  <si>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</si>
  <si>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</si>
  <si>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</si>
  <si>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</si>
  <si>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</si>
  <si>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</si>
  <si>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</si>
  <si>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</si>
  <si>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</si>
  <si>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</si>
  <si>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</si>
  <si>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</si>
  <si>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</si>
  <si>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</si>
  <si>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</si>
  <si>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</si>
  <si>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</si>
  <si>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</si>
  <si>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</si>
  <si>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</si>
  <si>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</si>
  <si>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</si>
  <si>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</si>
  <si>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</si>
  <si>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</si>
  <si>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</si>
  <si>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</si>
  <si>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</si>
  <si>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</si>
  <si>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</si>
  <si>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</si>
  <si>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</si>
  <si>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</si>
  <si>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</si>
  <si>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</si>
  <si>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</si>
  <si>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</si>
  <si>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</si>
  <si>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</si>
  <si>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</si>
  <si>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</si>
  <si>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</si>
  <si>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</si>
  <si>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</si>
  <si>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</si>
  <si>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</si>
  <si>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</si>
  <si>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</si>
  <si>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</si>
  <si>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</si>
  <si>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</si>
  <si>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</si>
  <si>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</si>
  <si>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</si>
  <si>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</si>
  <si>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</si>
  <si>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</si>
  <si>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</si>
  <si>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</si>
  <si>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</si>
  <si>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</si>
  <si>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</si>
  <si>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</si>
  <si>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</si>
  <si>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</si>
  <si>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</si>
  <si>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</si>
  <si>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</si>
  <si>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</si>
  <si>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</si>
  <si>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</si>
  <si>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</si>
  <si>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</si>
  <si>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</si>
  <si>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</si>
  <si>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</si>
  <si>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</si>
  <si>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</si>
  <si>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</si>
  <si>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</si>
  <si>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</si>
  <si>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</si>
  <si>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</si>
  <si>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</si>
  <si>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</si>
  <si>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</si>
  <si>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</si>
  <si>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</si>
  <si>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</si>
  <si>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</si>
  <si>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</si>
  <si>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</si>
  <si>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</si>
  <si>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</si>
  <si>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</si>
  <si>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</si>
  <si>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</si>
  <si>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</si>
  <si>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</si>
  <si>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</si>
  <si>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</si>
  <si>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</si>
  <si>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</si>
  <si>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</si>
  <si>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</si>
  <si>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</si>
  <si>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</si>
  <si>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</si>
  <si>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</si>
  <si>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</si>
  <si>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</si>
  <si>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</si>
  <si>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</si>
  <si>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</si>
  <si>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</si>
  <si>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</si>
  <si>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</si>
  <si>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</si>
  <si>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</si>
  <si>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</si>
  <si>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</si>
  <si>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</si>
  <si>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</si>
  <si>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</si>
  <si>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</si>
  <si>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</si>
  <si>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</si>
  <si>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</si>
  <si>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</si>
  <si>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</si>
  <si>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</si>
  <si>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</si>
  <si>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</si>
  <si>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</si>
  <si>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</si>
  <si>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</si>
  <si>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</si>
  <si>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</si>
  <si>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</si>
  <si>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</si>
  <si>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</si>
  <si>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</si>
  <si>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</si>
  <si>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</si>
  <si>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</si>
  <si>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</si>
  <si>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</si>
  <si>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</si>
  <si>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</si>
  <si>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</si>
  <si>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</si>
  <si>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</si>
  <si>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</si>
  <si>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</si>
  <si>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</si>
  <si>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</si>
  <si>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</si>
  <si>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</si>
  <si>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</si>
  <si>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</si>
  <si>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</si>
  <si>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</si>
  <si>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</si>
  <si>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</si>
  <si>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</si>
  <si>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</si>
  <si>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</si>
  <si>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</si>
  <si>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</si>
  <si>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</si>
  <si>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</si>
  <si>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</si>
  <si>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</si>
  <si>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</si>
  <si>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</si>
  <si>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</si>
  <si>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</si>
  <si>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</si>
  <si>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</si>
  <si>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</si>
  <si>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</si>
  <si>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</si>
  <si>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</si>
  <si>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</si>
  <si>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</si>
  <si>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</si>
  <si>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</si>
  <si>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</si>
  <si>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</si>
  <si>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</si>
  <si>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</si>
  <si>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</si>
  <si>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</si>
  <si>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</si>
  <si>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</si>
  <si>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</si>
  <si>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</si>
  <si>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</si>
  <si>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</si>
  <si>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</si>
  <si>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</si>
  <si>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</si>
  <si>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</si>
  <si>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</si>
  <si>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</si>
  <si>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</si>
  <si>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</si>
  <si>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</si>
  <si>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</si>
  <si>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</si>
  <si>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</si>
  <si>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</si>
  <si>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</si>
  <si>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</si>
  <si>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</si>
  <si>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</si>
  <si>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</si>
  <si>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</si>
  <si>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</si>
  <si>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</si>
  <si>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</si>
  <si>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</si>
  <si>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</si>
  <si>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</si>
  <si>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</si>
  <si>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</si>
  <si>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</si>
  <si>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</si>
  <si>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</si>
  <si>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</si>
  <si>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</si>
  <si>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</si>
  <si>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</si>
  <si>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</si>
  <si>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</si>
  <si>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</si>
  <si>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</si>
  <si>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</si>
  <si>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</si>
  <si>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</si>
  <si>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</si>
  <si>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</si>
  <si>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</si>
  <si>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</si>
  <si>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</si>
  <si>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</si>
  <si>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</si>
  <si>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</si>
  <si>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</si>
  <si>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</si>
  <si>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</si>
  <si>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</si>
  <si>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</si>
  <si>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</si>
  <si>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</si>
  <si>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</si>
  <si>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</si>
  <si>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</si>
  <si>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</si>
  <si>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</si>
  <si>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</si>
  <si>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</si>
  <si>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</si>
  <si>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</si>
  <si>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</si>
  <si>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</si>
  <si>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</si>
  <si>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</si>
  <si>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</si>
  <si>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</si>
  <si>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</si>
  <si>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</si>
  <si>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</si>
  <si>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</si>
  <si>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</si>
  <si>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</si>
  <si>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</si>
  <si>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</si>
  <si>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</si>
  <si>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</si>
  <si>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</si>
  <si>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</si>
  <si>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</si>
  <si>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</si>
  <si>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</si>
  <si>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</si>
  <si>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</si>
  <si>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</si>
  <si>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</si>
  <si>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</si>
  <si>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</si>
  <si>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</si>
  <si>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</si>
  <si>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</si>
  <si>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</si>
  <si>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</si>
  <si>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</si>
  <si>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</si>
  <si>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</si>
  <si>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</si>
  <si>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</si>
  <si>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</si>
  <si>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</si>
  <si>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</si>
  <si>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</si>
  <si>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</si>
  <si>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</si>
  <si>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</si>
  <si>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</si>
  <si>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</si>
  <si>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</si>
  <si>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</si>
  <si>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</si>
  <si>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</si>
  <si>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</si>
  <si>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</si>
  <si>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</si>
  <si>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</si>
  <si>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</si>
  <si>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</si>
  <si>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</si>
  <si>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</si>
  <si>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</si>
  <si>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</si>
  <si>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</si>
  <si>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</si>
  <si>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</si>
  <si>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</si>
  <si>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</si>
  <si>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</si>
  <si>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</si>
  <si>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</si>
  <si>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</si>
  <si>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</si>
  <si>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</si>
  <si>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</si>
  <si>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</si>
  <si>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</si>
  <si>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</si>
  <si>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</si>
  <si>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</si>
  <si>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</si>
  <si>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</si>
  <si>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</si>
  <si>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</si>
  <si>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</si>
  <si>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</si>
  <si>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</si>
  <si>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</si>
  <si>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</si>
  <si>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</si>
  <si>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</si>
  <si>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</si>
  <si>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</si>
  <si>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</si>
  <si>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</si>
  <si>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</si>
  <si>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</si>
  <si>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</si>
  <si>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</si>
  <si>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</si>
  <si>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</si>
  <si>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</si>
  <si>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</si>
  <si>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</si>
  <si>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</si>
  <si>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</si>
  <si>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</si>
  <si>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</si>
  <si>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</si>
  <si>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</si>
  <si>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</si>
  <si>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</si>
  <si>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</si>
  <si>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</si>
  <si>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</si>
  <si>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</si>
  <si>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</si>
  <si>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</si>
  <si>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</si>
  <si>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</si>
  <si>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</si>
  <si>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</si>
  <si>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</si>
  <si>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</si>
  <si>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</si>
  <si>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</si>
  <si>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</si>
  <si>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</si>
  <si>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</si>
  <si>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</si>
  <si>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</si>
  <si>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</si>
  <si>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</si>
  <si>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</si>
  <si>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</si>
  <si>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</si>
  <si>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</si>
  <si>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</si>
  <si>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</si>
  <si>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</si>
  <si>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</si>
  <si>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</si>
  <si>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</si>
  <si>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</si>
  <si>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</si>
  <si>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</si>
  <si>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</si>
  <si>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</si>
  <si>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</si>
  <si>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</si>
  <si>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</si>
  <si>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</si>
  <si>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</si>
  <si>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</si>
  <si>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</si>
  <si>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</si>
  <si>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</si>
  <si>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</si>
  <si>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</si>
  <si>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</si>
  <si>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</si>
  <si>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</si>
  <si>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</si>
  <si>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</si>
  <si>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</si>
  <si>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</si>
  <si>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</si>
  <si>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</si>
  <si>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</si>
  <si>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</si>
  <si>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</si>
  <si>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</si>
  <si>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</si>
  <si>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</si>
  <si>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</si>
  <si>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</si>
  <si>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</si>
  <si>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</si>
  <si>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</si>
  <si>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</si>
  <si>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</si>
  <si>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</si>
  <si>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</si>
  <si>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</si>
  <si>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</si>
  <si>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</si>
  <si>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</si>
  <si>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</si>
  <si>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</si>
  <si>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</si>
  <si>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</si>
  <si>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</si>
  <si>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</si>
  <si>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</si>
  <si>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</si>
  <si>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</si>
  <si>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</si>
  <si>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</si>
  <si>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</si>
  <si>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</si>
  <si>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</si>
  <si>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</si>
  <si>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</si>
  <si>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</si>
  <si>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</si>
  <si>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</si>
  <si>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</si>
  <si>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</si>
  <si>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</si>
  <si>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</si>
  <si>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</si>
  <si>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</si>
  <si>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</si>
  <si>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</si>
  <si>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</si>
  <si>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</si>
  <si>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</si>
  <si>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</si>
  <si>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</si>
  <si>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</si>
  <si>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</si>
  <si>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</si>
  <si>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</si>
  <si>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</si>
  <si>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</si>
  <si>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</si>
  <si>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</si>
  <si>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</si>
  <si>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</si>
  <si>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</si>
  <si>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</si>
  <si>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</si>
  <si>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</si>
  <si>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</si>
  <si>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</si>
  <si>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</si>
  <si>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</si>
  <si>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</si>
  <si>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</si>
  <si>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</si>
  <si>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</si>
  <si>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</si>
  <si>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</si>
  <si>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</si>
  <si>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</si>
  <si>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</si>
  <si>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</si>
  <si>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</si>
  <si>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</si>
  <si>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</si>
  <si>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</si>
  <si>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</si>
  <si>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</si>
  <si>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</si>
  <si>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</si>
  <si>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</si>
  <si>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</si>
  <si>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</si>
  <si>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</si>
  <si>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</si>
  <si>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</si>
  <si>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</si>
  <si>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</si>
  <si>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</si>
  <si>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</si>
  <si>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</si>
  <si>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</si>
  <si>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</si>
  <si>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</si>
  <si>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</si>
  <si>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</si>
  <si>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</si>
  <si>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</si>
  <si>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</si>
  <si>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</si>
  <si>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</si>
  <si>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</si>
  <si>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</si>
  <si>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</si>
  <si>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</si>
  <si>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</si>
  <si>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</si>
  <si>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</si>
  <si>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</si>
  <si>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</si>
  <si>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</si>
  <si>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</si>
  <si>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</si>
  <si>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</si>
  <si>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</si>
  <si>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</si>
  <si>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</si>
  <si>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</si>
  <si>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</si>
  <si>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</si>
  <si>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</si>
  <si>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</si>
  <si>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</si>
  <si>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</si>
  <si>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</si>
  <si>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</si>
  <si>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</si>
  <si>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</si>
  <si>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</si>
  <si>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</si>
  <si>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</si>
  <si>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</si>
  <si>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</si>
  <si>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</si>
  <si>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</si>
  <si>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</si>
  <si>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</si>
  <si>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</si>
  <si>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</si>
  <si>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</si>
  <si>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</si>
  <si>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</si>
  <si>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</si>
  <si>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</si>
  <si>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</si>
  <si>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</si>
  <si>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</si>
  <si>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</si>
  <si>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</si>
  <si>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</si>
  <si>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</si>
  <si>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</si>
  <si>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</si>
  <si>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</si>
  <si>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</si>
  <si>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</si>
  <si>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</si>
  <si>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</si>
  <si>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</si>
  <si>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</si>
  <si>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</si>
  <si>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</si>
  <si>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</si>
  <si>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</si>
  <si>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</si>
  <si>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</si>
  <si>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</si>
  <si>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</si>
  <si>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</si>
  <si>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</si>
  <si>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</si>
  <si>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</si>
  <si>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</si>
  <si>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</si>
  <si>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</si>
  <si>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</si>
  <si>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</si>
  <si>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</si>
  <si>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</si>
  <si>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</si>
  <si>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</si>
  <si>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</si>
  <si>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</si>
  <si>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</si>
  <si>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</si>
  <si>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</si>
  <si>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</si>
  <si>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</si>
  <si>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</si>
  <si>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</si>
  <si>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</si>
  <si>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</si>
  <si>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</si>
  <si>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</si>
  <si>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</si>
  <si>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</si>
  <si>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</si>
  <si>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</si>
  <si>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</si>
  <si>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</si>
  <si>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</si>
  <si>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</si>
  <si>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</si>
  <si>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</si>
  <si>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</si>
  <si>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</si>
  <si>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</si>
  <si>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</si>
  <si>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</si>
  <si>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</si>
  <si>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</si>
  <si>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</si>
  <si>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</si>
  <si>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</si>
  <si>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</si>
  <si>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</si>
  <si>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</si>
  <si>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</si>
  <si>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</si>
  <si>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</si>
  <si>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</si>
  <si>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</si>
  <si>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</si>
  <si>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</si>
  <si>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</si>
  <si>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</si>
  <si>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</si>
  <si>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</si>
  <si>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</si>
  <si>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</si>
  <si>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</si>
  <si>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</si>
  <si>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</si>
  <si>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</si>
  <si>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</si>
  <si>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</si>
  <si>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</si>
  <si>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</si>
  <si>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</si>
  <si>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</si>
  <si>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</si>
  <si>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</si>
  <si>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</si>
  <si>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</si>
  <si>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</si>
  <si>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</si>
  <si>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</si>
  <si>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</si>
  <si>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</si>
  <si>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</si>
  <si>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</si>
  <si>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</si>
  <si>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</si>
  <si>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</si>
  <si>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</si>
  <si>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</si>
  <si>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</si>
  <si>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</si>
  <si>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</si>
  <si>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</si>
  <si>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</si>
  <si>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</si>
  <si>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</si>
  <si>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</si>
  <si>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</si>
  <si>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</si>
  <si>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</si>
  <si>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</si>
  <si>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</si>
  <si>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</si>
  <si>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</si>
  <si>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</si>
  <si>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</si>
  <si>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</si>
  <si>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</si>
  <si>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</si>
  <si>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</si>
  <si>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</si>
  <si>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</si>
  <si>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</si>
  <si>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</si>
  <si>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</si>
  <si>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</si>
  <si>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</si>
  <si>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</si>
  <si>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</si>
  <si>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</si>
  <si>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</si>
  <si>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</si>
  <si>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</si>
  <si>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</si>
  <si>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</si>
  <si>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</si>
  <si>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</si>
  <si>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</si>
  <si>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</si>
  <si>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</si>
  <si>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</si>
  <si>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</si>
  <si>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</si>
  <si>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</si>
  <si>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</si>
  <si>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</si>
  <si>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</si>
  <si>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</si>
  <si>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</si>
  <si>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</si>
  <si>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</si>
  <si>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</si>
  <si>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</si>
  <si>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</si>
  <si>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</si>
  <si>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</si>
  <si>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</si>
  <si>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</si>
  <si>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</si>
  <si>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</si>
  <si>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</si>
  <si>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</si>
  <si>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</si>
  <si>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</si>
  <si>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</si>
  <si>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</si>
  <si>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</si>
  <si>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</si>
  <si>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</si>
  <si>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</si>
  <si>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</si>
  <si>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</si>
  <si>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</si>
  <si>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</si>
  <si>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</si>
  <si>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</si>
  <si>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</si>
  <si>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</si>
  <si>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</si>
  <si>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</si>
  <si>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</si>
  <si>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</si>
  <si>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</si>
  <si>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</si>
  <si>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</si>
  <si>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</si>
  <si>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</si>
  <si>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</si>
  <si>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</si>
  <si>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</si>
  <si>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</si>
  <si>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</si>
  <si>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</si>
  <si>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</si>
  <si>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</si>
  <si>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</si>
  <si>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</si>
  <si>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</si>
  <si>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</si>
  <si>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</si>
  <si>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</si>
  <si>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</si>
  <si>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</si>
  <si>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</si>
  <si>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</si>
  <si>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</si>
  <si>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</si>
  <si>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</si>
  <si>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</si>
  <si>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</si>
  <si>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</si>
  <si>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</si>
  <si>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</si>
  <si>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</si>
  <si>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</si>
  <si>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</si>
  <si>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</si>
  <si>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</si>
  <si>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</si>
  <si>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</si>
  <si>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</si>
  <si>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</si>
  <si>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</si>
  <si>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</si>
  <si>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</si>
  <si>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</si>
  <si>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</si>
  <si>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</si>
  <si>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</si>
  <si>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</si>
  <si>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</si>
  <si>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</si>
  <si>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</si>
  <si>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</si>
  <si>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</si>
  <si>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</si>
  <si>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</si>
  <si>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</si>
  <si>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</si>
  <si>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</si>
  <si>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</si>
  <si>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</si>
  <si>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</si>
  <si>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</si>
  <si>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</si>
  <si>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</si>
  <si>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</si>
  <si>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</si>
  <si>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</si>
  <si>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</si>
  <si>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</si>
  <si>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</si>
  <si>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</si>
  <si>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</si>
  <si>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</si>
  <si>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</si>
  <si>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</si>
  <si>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</si>
  <si>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</si>
  <si>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</si>
  <si>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</si>
  <si>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</si>
  <si>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</si>
  <si>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</si>
  <si>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</si>
  <si>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</si>
  <si>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</si>
  <si>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</si>
  <si>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</si>
  <si>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</si>
  <si>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</si>
  <si>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</si>
  <si>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</si>
  <si>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</si>
  <si>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</si>
  <si>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</si>
  <si>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</si>
  <si>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</si>
  <si>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</si>
  <si>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</si>
  <si>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</si>
  <si>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</si>
  <si>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</si>
  <si>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</si>
  <si>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</si>
  <si>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</si>
  <si>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</si>
  <si>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</si>
  <si>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</si>
  <si>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</si>
  <si>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</si>
  <si>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</si>
  <si>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</si>
  <si>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</si>
  <si>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</si>
  <si>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</si>
  <si>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</si>
  <si>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</si>
  <si>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</si>
  <si>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</si>
  <si>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</si>
  <si>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</si>
  <si>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</si>
  <si>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</si>
  <si>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</si>
  <si>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</si>
  <si>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</si>
  <si>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</si>
  <si>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</si>
  <si>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</si>
  <si>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</si>
  <si>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</si>
  <si>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</si>
  <si>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</si>
  <si>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</si>
  <si>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</si>
  <si>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</si>
  <si>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</si>
  <si>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</si>
  <si>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</si>
  <si>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</si>
  <si>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</si>
  <si>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</si>
  <si>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</si>
  <si>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</si>
  <si>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</si>
  <si>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</si>
  <si>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</si>
  <si>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</si>
  <si>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</si>
  <si>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</si>
  <si>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</si>
  <si>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</si>
  <si>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</si>
  <si>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</si>
  <si>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</si>
  <si>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</si>
  <si>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</si>
  <si>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</si>
  <si>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</si>
  <si>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</si>
  <si>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</si>
  <si>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</si>
  <si>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</si>
  <si>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</si>
  <si>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</si>
  <si>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</si>
  <si>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</si>
  <si>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</si>
  <si>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</si>
  <si>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</si>
  <si>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</si>
  <si>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</si>
  <si>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</si>
  <si>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</si>
  <si>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</si>
  <si>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</si>
  <si>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</si>
  <si>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</si>
  <si>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</si>
  <si>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</si>
  <si>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</si>
  <si>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</si>
  <si>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</si>
  <si>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</si>
  <si>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</si>
  <si>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</si>
  <si>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</si>
  <si>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</si>
  <si>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</si>
  <si>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</si>
  <si>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</si>
  <si>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</si>
  <si>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</si>
  <si>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</si>
  <si>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</si>
  <si>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</si>
  <si>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</si>
  <si>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</si>
  <si>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</si>
  <si>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</si>
  <si>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</si>
  <si>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</si>
  <si>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</si>
  <si>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</si>
  <si>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</si>
  <si>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</si>
  <si>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</si>
  <si>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</si>
  <si>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</si>
  <si>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</si>
  <si>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</si>
  <si>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</si>
  <si>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</si>
  <si>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</si>
  <si>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</si>
  <si>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</si>
  <si>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</si>
  <si>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</si>
  <si>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</si>
  <si>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</si>
  <si>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</si>
  <si>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</si>
  <si>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</si>
  <si>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</si>
  <si>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</si>
  <si>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</si>
  <si>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</si>
  <si>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</si>
  <si>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</si>
  <si>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</si>
  <si>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</si>
  <si>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</si>
  <si>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</si>
  <si>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</si>
  <si>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</si>
  <si>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</si>
  <si>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</si>
  <si>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</si>
  <si>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</si>
  <si>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</si>
  <si>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</si>
  <si>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</si>
  <si>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</si>
  <si>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</si>
  <si>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</si>
  <si>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</si>
  <si>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</si>
  <si>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</si>
  <si>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</si>
  <si>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</si>
  <si>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</si>
  <si>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</si>
  <si>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</si>
  <si>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</si>
  <si>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</si>
  <si>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</si>
  <si>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</si>
  <si>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</si>
  <si>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</si>
  <si>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</si>
  <si>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</si>
  <si>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</si>
  <si>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</si>
  <si>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</si>
  <si>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</si>
  <si>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</si>
  <si>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</si>
  <si>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</si>
  <si>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</si>
  <si>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</si>
  <si>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</si>
  <si>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</si>
  <si>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</si>
  <si>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</si>
  <si>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</si>
  <si>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</si>
  <si>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</si>
  <si>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</si>
  <si>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</si>
  <si>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</si>
  <si>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</si>
  <si>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</si>
  <si>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</si>
  <si>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</si>
  <si>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</si>
  <si>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</si>
  <si>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</si>
  <si>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</si>
  <si>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</si>
  <si>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</si>
  <si>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</si>
  <si>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</si>
  <si>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</si>
  <si>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</si>
  <si>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</si>
  <si>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</si>
  <si>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</si>
  <si>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</si>
  <si>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</si>
  <si>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</si>
  <si>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</si>
  <si>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</si>
  <si>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</si>
  <si>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</si>
  <si>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</si>
  <si>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</si>
  <si>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</si>
  <si>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</si>
  <si>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</si>
  <si>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</si>
  <si>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</si>
  <si>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</si>
  <si>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</si>
  <si>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</si>
  <si>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</si>
  <si>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</si>
  <si>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</si>
  <si>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</si>
  <si>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</si>
  <si>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</si>
  <si>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</si>
  <si>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</si>
  <si>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</si>
  <si>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</si>
  <si>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</si>
  <si>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</si>
  <si>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</si>
  <si>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</si>
  <si>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</si>
  <si>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</si>
  <si>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</si>
  <si>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</si>
  <si>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</si>
  <si>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</si>
  <si>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</si>
  <si>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</si>
  <si>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</si>
  <si>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</si>
  <si>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</si>
  <si>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</si>
  <si>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</si>
  <si>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</si>
  <si>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</si>
  <si>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</si>
  <si>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</si>
  <si>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</si>
  <si>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</si>
  <si>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</si>
  <si>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</si>
  <si>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</si>
  <si>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</si>
  <si>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</si>
  <si>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</si>
  <si>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</si>
  <si>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</si>
  <si>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</si>
  <si>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</si>
  <si>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</si>
  <si>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</si>
  <si>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</si>
  <si>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</si>
  <si>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</si>
  <si>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</si>
  <si>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</si>
  <si>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</si>
  <si>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</si>
  <si>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</si>
  <si>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</si>
  <si>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</si>
  <si>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</si>
  <si>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</si>
  <si>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</si>
  <si>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</si>
  <si>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</si>
  <si>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</si>
  <si>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</si>
  <si>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</si>
  <si>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</si>
  <si>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</si>
  <si>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</si>
  <si>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</si>
  <si>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</si>
  <si>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</si>
  <si>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</si>
  <si>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</si>
  <si>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</si>
  <si>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</si>
  <si>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</si>
  <si>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</si>
  <si>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</si>
  <si>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</si>
  <si>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</si>
  <si>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</si>
  <si>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</si>
  <si>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</si>
  <si>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</si>
  <si>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</si>
  <si>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</si>
  <si>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</si>
  <si>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</si>
  <si>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</si>
  <si>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</si>
  <si>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</si>
  <si>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</si>
  <si>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</si>
  <si>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</si>
  <si>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</si>
  <si>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</si>
  <si>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</si>
  <si>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</si>
  <si>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</si>
  <si>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</si>
  <si>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</si>
  <si>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</si>
  <si>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</si>
  <si>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</si>
  <si>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</si>
  <si>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</si>
  <si>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</si>
  <si>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</si>
  <si>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</si>
  <si>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</si>
  <si>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</si>
  <si>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</si>
  <si>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</si>
  <si>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</si>
  <si>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</si>
  <si>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</si>
  <si>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</si>
  <si>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</si>
  <si>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</si>
  <si>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</si>
  <si>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</si>
  <si>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</si>
  <si>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</si>
  <si>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</si>
  <si>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</si>
  <si>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</si>
  <si>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</si>
  <si>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</si>
  <si>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</si>
  <si>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</si>
  <si>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</si>
  <si>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</si>
  <si>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</si>
  <si>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</si>
  <si>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</si>
  <si>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</si>
  <si>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</si>
  <si>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</si>
  <si>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</si>
  <si>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</si>
  <si>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</si>
  <si>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</si>
  <si>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</si>
  <si>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</si>
  <si>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</si>
  <si>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</si>
  <si>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</si>
  <si>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</si>
  <si>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</si>
  <si>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</si>
  <si>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</si>
  <si>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</si>
  <si>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</si>
  <si>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</si>
  <si>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</si>
  <si>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</si>
  <si>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</si>
  <si>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</si>
  <si>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</si>
  <si>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</si>
  <si>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</si>
  <si>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</si>
  <si>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</si>
  <si>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</si>
  <si>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</si>
  <si>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</si>
  <si>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</si>
  <si>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</si>
  <si>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</si>
  <si>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</si>
  <si>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</si>
  <si>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</si>
  <si>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</si>
  <si>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</si>
  <si>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</si>
  <si>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</si>
  <si>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</si>
  <si>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</si>
  <si>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</si>
  <si>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</si>
  <si>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</si>
  <si>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</si>
  <si>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</si>
  <si>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</si>
  <si>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</si>
  <si>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</si>
  <si>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</si>
  <si>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</si>
  <si>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</si>
  <si>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</si>
  <si>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</si>
  <si>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</si>
  <si>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</si>
  <si>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</si>
  <si>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</si>
  <si>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</si>
  <si>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</si>
  <si>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</si>
  <si>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</si>
  <si>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</si>
  <si>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</si>
  <si>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</si>
  <si>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</si>
  <si>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</si>
  <si>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</si>
  <si>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</si>
  <si>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</si>
  <si>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</si>
  <si>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</si>
  <si>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</si>
  <si>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</si>
  <si>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</si>
  <si>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</si>
  <si>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</si>
  <si>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</si>
  <si>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</si>
  <si>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</si>
  <si>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</si>
  <si>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</si>
  <si>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</si>
  <si>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</si>
  <si>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</si>
  <si>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</si>
  <si>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</si>
  <si>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</si>
  <si>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</si>
  <si>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</si>
  <si>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</si>
  <si>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</si>
  <si>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</si>
  <si>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</si>
  <si>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</si>
  <si>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</si>
  <si>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</si>
  <si>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</si>
  <si>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</si>
  <si>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</si>
  <si>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</si>
  <si>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</si>
  <si>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</si>
  <si>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</si>
  <si>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</si>
  <si>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</si>
  <si>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</si>
  <si>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</si>
  <si>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</si>
  <si>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</si>
  <si>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</si>
  <si>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</si>
  <si>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</si>
  <si>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</si>
  <si>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</si>
  <si>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</si>
  <si>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</si>
  <si>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</si>
  <si>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</si>
  <si>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</si>
  <si>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</si>
  <si>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</si>
  <si>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</si>
  <si>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</si>
  <si>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</si>
  <si>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</si>
  <si>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</si>
  <si>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</si>
  <si>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</si>
  <si>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</si>
  <si>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</si>
  <si>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</si>
  <si>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</si>
  <si>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</si>
  <si>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</si>
  <si>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</si>
  <si>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</si>
  <si>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</si>
  <si>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</si>
  <si>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</si>
  <si>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</si>
  <si>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</si>
  <si>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</si>
  <si>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</si>
  <si>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</si>
  <si>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</si>
  <si>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</si>
  <si>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</si>
  <si>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</si>
  <si>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</si>
  <si>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</si>
  <si>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</si>
  <si>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</si>
  <si>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</si>
  <si>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</si>
  <si>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</si>
  <si>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</si>
  <si>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</si>
  <si>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</si>
  <si>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</si>
  <si>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</si>
  <si>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</si>
  <si>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</si>
  <si>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</si>
  <si>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</si>
  <si>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</si>
  <si>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</si>
  <si>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</si>
  <si>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</si>
  <si>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</si>
  <si>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</si>
  <si>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</si>
  <si>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</si>
  <si>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</si>
  <si>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</si>
  <si>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</si>
  <si>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</si>
  <si>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</si>
  <si>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</si>
  <si>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</si>
  <si>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</si>
  <si>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</si>
  <si>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</si>
  <si>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</si>
  <si>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</si>
  <si>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</si>
  <si>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</si>
  <si>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</si>
  <si>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</si>
  <si>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</si>
  <si>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</si>
  <si>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</si>
  <si>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</si>
  <si>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</si>
  <si>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</si>
  <si>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</si>
  <si>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</si>
  <si>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</si>
  <si>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</si>
  <si>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</si>
  <si>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</si>
  <si>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</si>
  <si>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</si>
  <si>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</si>
  <si>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</si>
  <si>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</si>
  <si>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</si>
  <si>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</si>
  <si>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</si>
  <si>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</si>
  <si>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</si>
  <si>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</si>
  <si>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</si>
  <si>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</si>
  <si>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</si>
  <si>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</si>
  <si>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</si>
  <si>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</si>
  <si>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</si>
  <si>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</si>
  <si>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</si>
  <si>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</si>
  <si>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</si>
  <si>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</si>
  <si>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</si>
  <si>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</si>
  <si>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</si>
  <si>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</si>
  <si>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</si>
  <si>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</si>
  <si>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</si>
  <si>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</si>
  <si>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</si>
  <si>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</si>
  <si>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</si>
  <si>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</si>
  <si>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</si>
  <si>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</si>
  <si>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</si>
  <si>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</si>
  <si>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</si>
  <si>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</si>
  <si>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</si>
  <si>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</si>
  <si>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</si>
  <si>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</si>
  <si>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</si>
  <si>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</si>
  <si>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</si>
  <si>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</si>
  <si>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</si>
  <si>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</si>
  <si>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</si>
  <si>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</si>
  <si>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</si>
  <si>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</si>
  <si>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</si>
  <si>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</si>
  <si>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</si>
  <si>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</si>
  <si>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</si>
  <si>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</si>
  <si>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</si>
  <si>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</si>
  <si>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</si>
  <si>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</si>
  <si>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</si>
  <si>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</si>
  <si>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</si>
  <si>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</si>
  <si>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</si>
  <si>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</si>
  <si>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</si>
  <si>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</si>
  <si>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</si>
  <si>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</si>
  <si>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</si>
  <si>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</si>
  <si>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</si>
  <si>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</si>
  <si>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</si>
  <si>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</si>
  <si>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</si>
  <si>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</si>
  <si>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</si>
  <si>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</si>
  <si>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</si>
  <si>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</si>
  <si>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</si>
  <si>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</si>
  <si>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</si>
  <si>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</si>
  <si>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</si>
  <si>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</si>
  <si>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</si>
  <si>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</si>
  <si>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</si>
  <si>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</si>
  <si>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</si>
  <si>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</si>
  <si>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</si>
  <si>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</si>
  <si>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</si>
  <si>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</si>
  <si>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</si>
  <si>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</si>
  <si>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</si>
  <si>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</si>
  <si>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</si>
  <si>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</si>
  <si>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</si>
  <si>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</si>
  <si>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</si>
  <si>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</si>
  <si>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</si>
  <si>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</si>
  <si>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</si>
  <si>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</si>
  <si>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</si>
  <si>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</si>
  <si>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</si>
  <si>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</si>
  <si>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</si>
  <si>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</si>
  <si>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</si>
  <si>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</si>
  <si>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</si>
  <si>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</si>
  <si>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</si>
  <si>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</si>
  <si>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</si>
  <si>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</si>
  <si>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</si>
  <si>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</si>
  <si>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</si>
  <si>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</si>
  <si>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</si>
  <si>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</si>
  <si>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</si>
  <si>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</si>
  <si>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</si>
  <si>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</si>
  <si>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</si>
  <si>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</si>
  <si>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</si>
  <si>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</si>
  <si>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</si>
  <si>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</si>
  <si>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</si>
  <si>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</si>
  <si>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</si>
  <si>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</si>
  <si>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</si>
  <si>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</si>
  <si>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</si>
  <si>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</si>
  <si>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</si>
  <si>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</si>
  <si>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</si>
  <si>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</si>
  <si>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</si>
  <si>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</si>
  <si>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</si>
  <si>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</si>
  <si>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</si>
  <si>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</si>
  <si>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</si>
  <si>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</si>
  <si>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</si>
  <si>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</si>
  <si>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</si>
  <si>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</si>
  <si>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</si>
  <si>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</si>
  <si>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</si>
  <si>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</si>
  <si>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</si>
  <si>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</si>
  <si>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</si>
  <si>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</si>
  <si>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</si>
  <si>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</si>
  <si>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</si>
  <si>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</si>
  <si>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</si>
  <si>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</si>
  <si>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</si>
  <si>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</si>
  <si>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</si>
  <si>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</si>
  <si>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</si>
  <si>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</si>
  <si>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</si>
  <si>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</si>
  <si>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</si>
  <si>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</si>
  <si>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</si>
  <si>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</si>
  <si>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</si>
  <si>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</si>
  <si>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</si>
  <si>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</si>
  <si>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</si>
  <si>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</si>
  <si>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</si>
  <si>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</si>
  <si>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</si>
  <si>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</si>
  <si>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</si>
  <si>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</si>
  <si>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</si>
  <si>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</si>
  <si>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</si>
  <si>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</si>
  <si>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</si>
  <si>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</si>
  <si>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</si>
  <si>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</si>
  <si>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</si>
  <si>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</si>
  <si>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</si>
  <si>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</si>
  <si>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</si>
  <si>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</si>
  <si>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</si>
  <si>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</si>
  <si>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</si>
  <si>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</si>
  <si>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</si>
  <si>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</si>
  <si>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</si>
  <si>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</si>
  <si>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</si>
  <si>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</si>
  <si>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</si>
  <si>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</si>
  <si>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</si>
  <si>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</si>
  <si>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</si>
  <si>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</si>
  <si>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</si>
  <si>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</si>
  <si>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</si>
  <si>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</si>
  <si>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</si>
  <si>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</si>
  <si>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</si>
  <si>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</si>
  <si>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</si>
  <si>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</si>
  <si>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</si>
  <si>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</si>
  <si>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</si>
  <si>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</si>
  <si>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</si>
  <si>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</si>
  <si>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</si>
  <si>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</si>
  <si>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</si>
  <si>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</si>
  <si>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</si>
  <si>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</si>
  <si>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</si>
  <si>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</si>
  <si>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</si>
  <si>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</si>
  <si>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</si>
  <si>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</si>
  <si>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</si>
  <si>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</si>
  <si>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</si>
  <si>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</si>
  <si>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</si>
  <si>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</si>
  <si>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</si>
  <si>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</si>
  <si>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</si>
  <si>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</si>
  <si>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</si>
  <si>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</si>
  <si>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</si>
  <si>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</si>
  <si>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</si>
  <si>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</si>
  <si>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</si>
  <si>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</si>
  <si>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</si>
  <si>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</si>
  <si>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</si>
  <si>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</si>
  <si>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</si>
  <si>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</si>
  <si>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</si>
  <si>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</si>
  <si>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</si>
  <si>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</si>
  <si>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</si>
  <si>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</si>
  <si>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</si>
  <si>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</si>
  <si>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</si>
  <si>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</si>
  <si>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</si>
  <si>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</si>
  <si>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</si>
  <si>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</si>
  <si>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</si>
  <si>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</si>
  <si>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</si>
  <si>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</si>
  <si>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</si>
  <si>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</si>
  <si>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</si>
  <si>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</si>
  <si>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</si>
  <si>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</si>
  <si>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</si>
  <si>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</si>
  <si>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</si>
  <si>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</si>
  <si>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</si>
  <si>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</si>
  <si>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</si>
  <si>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</si>
  <si>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</si>
  <si>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</si>
  <si>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</si>
  <si>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</si>
  <si>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</si>
  <si>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</si>
  <si>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</si>
  <si>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</si>
  <si>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</si>
  <si>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</si>
  <si>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</si>
  <si>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</si>
  <si>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</si>
  <si>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</si>
  <si>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</si>
  <si>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</si>
  <si>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</si>
  <si>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</si>
  <si>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</si>
  <si>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</si>
  <si>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</si>
  <si>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</si>
  <si>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</si>
  <si>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</si>
  <si>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</si>
  <si>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</si>
  <si>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</si>
  <si>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</si>
  <si>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</si>
  <si>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</si>
  <si>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</si>
  <si>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</si>
  <si>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</si>
  <si>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</si>
  <si>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</si>
  <si>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</si>
  <si>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</si>
  <si>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</si>
  <si>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</si>
  <si>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</si>
  <si>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</si>
  <si>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</si>
  <si>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</si>
  <si>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</si>
  <si>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</si>
  <si>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</si>
  <si>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</si>
  <si>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</si>
  <si>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</si>
  <si>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</si>
  <si>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</si>
  <si>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</si>
  <si>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</si>
  <si>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</si>
  <si>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</si>
  <si>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</si>
  <si>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</si>
  <si>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</si>
  <si>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</si>
  <si>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</si>
  <si>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</si>
  <si>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</si>
  <si>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</si>
  <si>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</si>
  <si>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</si>
  <si>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</si>
  <si>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</si>
  <si>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</si>
  <si>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</si>
  <si>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</si>
  <si>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</si>
  <si>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</si>
  <si>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</si>
  <si>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</si>
  <si>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</si>
  <si>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</si>
  <si>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</si>
  <si>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</si>
  <si>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</si>
  <si>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</si>
  <si>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</si>
  <si>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</si>
  <si>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</si>
  <si>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</si>
  <si>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</si>
  <si>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</si>
  <si>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</si>
  <si>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</si>
  <si>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</si>
  <si>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</si>
  <si>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</si>
  <si>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</si>
  <si>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</si>
  <si>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</si>
  <si>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</si>
  <si>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</si>
  <si>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</si>
  <si>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</si>
  <si>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</si>
  <si>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</si>
  <si>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</si>
  <si>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</si>
  <si>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</si>
  <si>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</si>
  <si>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</si>
  <si>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</si>
  <si>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</si>
  <si>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</si>
  <si>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</si>
  <si>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</si>
  <si>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</si>
  <si>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</si>
  <si>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</si>
  <si>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</si>
  <si>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</si>
  <si>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</si>
  <si>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</si>
  <si>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</si>
  <si>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</si>
  <si>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</si>
  <si>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</si>
  <si>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</si>
  <si>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</si>
  <si>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</si>
  <si>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</si>
  <si>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</si>
  <si>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</si>
  <si>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</si>
  <si>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</si>
  <si>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</si>
  <si>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</si>
  <si>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</si>
  <si>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</si>
  <si>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</si>
  <si>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</si>
  <si>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</si>
  <si>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</si>
  <si>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</si>
  <si>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</si>
  <si>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</si>
  <si>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</si>
  <si>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</si>
  <si>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</si>
  <si>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</si>
  <si>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</si>
  <si>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</si>
  <si>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</si>
  <si>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</si>
  <si>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</si>
  <si>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</si>
  <si>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</si>
  <si>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</si>
  <si>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</si>
  <si>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</si>
  <si>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</si>
  <si>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</si>
  <si>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</si>
  <si>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</si>
  <si>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</si>
  <si>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</si>
  <si>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</si>
  <si>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</si>
  <si>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</si>
  <si>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</si>
  <si>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</si>
  <si>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</si>
  <si>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</si>
  <si>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</si>
  <si>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</si>
  <si>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</si>
  <si>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</si>
  <si>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</si>
  <si>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</si>
  <si>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</si>
  <si>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</si>
  <si>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</si>
  <si>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</si>
  <si>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</si>
  <si>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</si>
  <si>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</si>
  <si>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</si>
  <si>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</si>
  <si>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</si>
  <si>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</si>
  <si>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</si>
  <si>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</si>
  <si>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</si>
  <si>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</si>
  <si>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</si>
  <si>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</si>
  <si>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</si>
  <si>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</si>
  <si>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</si>
  <si>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</si>
  <si>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</si>
  <si>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</si>
  <si>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</si>
  <si>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</si>
  <si>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</si>
  <si>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</si>
  <si>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</si>
  <si>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</si>
  <si>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</si>
  <si>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</si>
  <si>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</si>
  <si>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</si>
  <si>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</si>
  <si>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</si>
  <si>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</si>
  <si>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</si>
  <si>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</si>
  <si>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</si>
  <si>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</si>
  <si>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</si>
  <si>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</si>
  <si>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</si>
  <si>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</si>
  <si>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</si>
  <si>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</si>
  <si>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</si>
  <si>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</si>
  <si>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</si>
  <si>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</si>
  <si>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</si>
  <si>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</si>
  <si>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</si>
  <si>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</si>
  <si>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</si>
  <si>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</si>
  <si>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</si>
  <si>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</si>
  <si>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</si>
  <si>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</si>
  <si>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</si>
  <si>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</si>
  <si>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</si>
  <si>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</si>
  <si>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</si>
  <si>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</si>
  <si>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</si>
  <si>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</si>
  <si>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</si>
  <si>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</si>
  <si>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</si>
  <si>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</si>
  <si>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</si>
  <si>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</si>
  <si>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</si>
  <si>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</si>
  <si>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</si>
  <si>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</si>
  <si>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</si>
  <si>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</si>
  <si>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</si>
  <si>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</si>
  <si>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</si>
  <si>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</si>
  <si>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</si>
  <si>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</si>
  <si>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</si>
  <si>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</si>
  <si>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</si>
  <si>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</si>
  <si>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</si>
  <si>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</si>
  <si>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</si>
  <si>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</si>
  <si>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</si>
  <si>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</si>
  <si>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</si>
  <si>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</si>
  <si>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</si>
  <si>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</si>
  <si>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</si>
  <si>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</si>
  <si>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</si>
  <si>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</si>
  <si>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</si>
  <si>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</si>
  <si>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</si>
  <si>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</si>
  <si>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</si>
  <si>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</si>
  <si>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</si>
  <si>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</si>
  <si>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</si>
  <si>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</si>
  <si>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</si>
  <si>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</si>
  <si>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</si>
  <si>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</si>
  <si>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</si>
  <si>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</si>
  <si>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</si>
  <si>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</si>
  <si>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</si>
  <si>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</si>
  <si>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</si>
  <si>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</si>
  <si>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</si>
  <si>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</si>
  <si>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</si>
  <si>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</si>
  <si>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</si>
  <si>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</si>
  <si>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</si>
  <si>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</si>
  <si>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</si>
  <si>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</si>
  <si>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</si>
  <si>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</si>
  <si>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</si>
  <si>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</si>
  <si>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</si>
  <si>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</si>
  <si>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</si>
  <si>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</si>
  <si>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</si>
  <si>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</si>
  <si>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</si>
  <si>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</si>
  <si>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</si>
  <si>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</si>
  <si>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</si>
  <si>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</si>
  <si>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</si>
  <si>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</si>
  <si>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</si>
  <si>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</si>
  <si>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</si>
  <si>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</si>
  <si>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</si>
  <si>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</si>
  <si>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</si>
  <si>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</si>
  <si>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</si>
  <si>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</si>
  <si>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</si>
  <si>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</si>
  <si>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</si>
  <si>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</si>
  <si>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</si>
  <si>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</si>
  <si>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</si>
  <si>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</si>
  <si>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</si>
  <si>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</si>
  <si>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</si>
  <si>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</si>
  <si>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</si>
  <si>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</si>
  <si>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</si>
  <si>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</si>
  <si>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</si>
  <si>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</si>
  <si>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</si>
  <si>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</si>
  <si>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</si>
  <si>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</si>
  <si>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</si>
  <si>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</si>
  <si>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</si>
  <si>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</si>
  <si>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</si>
  <si>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</si>
  <si>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</si>
  <si>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</si>
  <si>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</si>
  <si>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</si>
  <si>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</si>
  <si>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</si>
  <si>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</si>
  <si>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</si>
  <si>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</si>
  <si>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</si>
  <si>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</si>
  <si>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</si>
  <si>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</si>
  <si>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</si>
  <si>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</si>
  <si>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</si>
  <si>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</si>
  <si>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</si>
  <si>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</si>
  <si>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</si>
  <si>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</si>
  <si>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</si>
  <si>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</si>
  <si>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</si>
  <si>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</si>
  <si>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</si>
  <si>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</si>
  <si>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</si>
  <si>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</si>
  <si>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</si>
  <si>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</si>
  <si>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</si>
  <si>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</si>
  <si>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</si>
  <si>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</si>
  <si>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</si>
  <si>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</si>
  <si>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</si>
  <si>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</si>
  <si>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</si>
  <si>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</si>
  <si>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</si>
  <si>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</si>
  <si>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</si>
  <si>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</si>
  <si>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</si>
  <si>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</si>
  <si>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</si>
  <si>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</si>
  <si>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</si>
  <si>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</si>
  <si>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</si>
  <si>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</si>
  <si>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</si>
  <si>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</si>
  <si>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</si>
  <si>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</si>
  <si>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</si>
  <si>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</si>
  <si>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</si>
  <si>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</si>
  <si>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</si>
  <si>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</si>
  <si>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</si>
  <si>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</si>
  <si>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</si>
  <si>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</si>
  <si>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</si>
  <si>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</si>
  <si>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</si>
  <si>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</si>
  <si>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</si>
  <si>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</si>
  <si>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</si>
  <si>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</si>
  <si>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</si>
  <si>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</si>
  <si>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</si>
  <si>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</si>
  <si>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</si>
  <si>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</si>
  <si>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</si>
  <si>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</si>
  <si>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</si>
  <si>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</si>
  <si>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</si>
  <si>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</si>
  <si>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</si>
  <si>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</si>
  <si>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</si>
  <si>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</si>
  <si>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</si>
  <si>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</si>
  <si>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</si>
  <si>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</si>
  <si>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</si>
  <si>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</si>
  <si>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</si>
  <si>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</si>
  <si>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</si>
  <si>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</si>
  <si>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</si>
  <si>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</si>
  <si>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</si>
  <si>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</si>
  <si>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</si>
  <si>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</si>
  <si>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</si>
  <si>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</si>
  <si>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</si>
  <si>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</si>
  <si>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</si>
  <si>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</si>
  <si>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</si>
  <si>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</si>
  <si>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</si>
  <si>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</si>
  <si>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</si>
  <si>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</si>
  <si>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</si>
  <si>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</si>
  <si>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</si>
  <si>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</si>
  <si>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</si>
  <si>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</si>
  <si>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</si>
  <si>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</si>
  <si>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</si>
  <si>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</si>
  <si>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</si>
  <si>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</si>
  <si>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</si>
  <si>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</si>
  <si>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</si>
  <si>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</si>
  <si>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</si>
  <si>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</si>
  <si>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</si>
  <si>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</si>
  <si>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</si>
  <si>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</si>
  <si>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</si>
  <si>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</si>
  <si>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</si>
  <si>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</si>
  <si>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</si>
  <si>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</si>
  <si>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</si>
  <si>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</si>
  <si>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</si>
  <si>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</si>
  <si>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</si>
  <si>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</si>
  <si>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</si>
  <si>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</si>
  <si>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</si>
  <si>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</si>
  <si>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</si>
  <si>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</si>
  <si>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</si>
  <si>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</si>
  <si>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</si>
  <si>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</si>
  <si>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</si>
  <si>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</si>
  <si>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</si>
  <si>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</si>
  <si>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</si>
  <si>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</si>
  <si>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</si>
  <si>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</si>
  <si>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</si>
  <si>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</si>
  <si>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</si>
  <si>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</si>
  <si>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</si>
  <si>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</si>
  <si>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</si>
  <si>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</si>
  <si>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</si>
  <si>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</si>
  <si>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</si>
  <si>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</si>
  <si>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</si>
  <si>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</si>
  <si>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</si>
  <si>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</si>
  <si>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</si>
  <si>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</si>
  <si>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</si>
  <si>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</si>
  <si>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</si>
  <si>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</si>
  <si>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</si>
  <si>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</si>
  <si>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</si>
  <si>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</si>
  <si>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</si>
  <si>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</si>
  <si>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</si>
  <si>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</si>
  <si>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</si>
  <si>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</si>
  <si>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</si>
  <si>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</si>
  <si>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</si>
  <si>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</si>
  <si>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</si>
  <si>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</si>
  <si>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</si>
  <si>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</si>
  <si>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</si>
  <si>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</si>
  <si>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</si>
  <si>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</si>
  <si>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</si>
  <si>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</si>
  <si>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</si>
  <si>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</si>
  <si>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</si>
  <si>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</si>
  <si>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</si>
  <si>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</si>
  <si>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</si>
  <si>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</si>
  <si>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</si>
  <si>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</si>
  <si>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</si>
  <si>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</si>
  <si>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</si>
  <si>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</si>
  <si>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</si>
  <si>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</si>
  <si>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</si>
  <si>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</si>
  <si>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</si>
  <si>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</si>
  <si>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</si>
  <si>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</si>
  <si>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</si>
  <si>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</si>
  <si>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</si>
  <si>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</si>
  <si>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</si>
  <si>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</si>
  <si>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</si>
  <si>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</si>
  <si>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</si>
  <si>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</si>
  <si>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</si>
  <si>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</si>
  <si>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</si>
  <si>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</si>
  <si>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</si>
  <si>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</si>
  <si>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</si>
  <si>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</si>
  <si>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</si>
  <si>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</si>
  <si>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</si>
  <si>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</si>
  <si>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</si>
  <si>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</si>
  <si>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</si>
  <si>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</si>
  <si>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</si>
  <si>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</si>
  <si>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</si>
  <si>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</si>
  <si>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</si>
  <si>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</si>
  <si>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</si>
  <si>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</si>
  <si>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</si>
  <si>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</si>
  <si>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</si>
  <si>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</si>
  <si>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</si>
  <si>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</si>
  <si>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</si>
  <si>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</si>
  <si>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</si>
  <si>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</si>
  <si>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</si>
  <si>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</si>
  <si>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</si>
  <si>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</si>
  <si>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</si>
  <si>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</si>
  <si>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</si>
  <si>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</si>
  <si>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</si>
  <si>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</si>
  <si>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</si>
  <si>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</si>
  <si>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</si>
  <si>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</si>
  <si>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</si>
  <si>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</si>
  <si>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</si>
  <si>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</si>
  <si>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</si>
  <si>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</si>
  <si>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</si>
  <si>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</si>
  <si>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</si>
  <si>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</si>
  <si>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</si>
  <si>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</si>
  <si>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</si>
  <si>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</si>
  <si>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</si>
  <si>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</si>
  <si>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</si>
  <si>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</si>
  <si>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</si>
  <si>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</si>
  <si>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</si>
  <si>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</si>
  <si>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</si>
  <si>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</si>
  <si>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</si>
  <si>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</si>
  <si>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</si>
  <si>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</si>
  <si>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</si>
  <si>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</si>
  <si>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</si>
  <si>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</si>
  <si>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</si>
  <si>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</si>
  <si>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</si>
  <si>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</si>
  <si>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</si>
  <si>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</si>
  <si>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</si>
  <si>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</si>
  <si>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</si>
  <si>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</si>
  <si>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</si>
  <si>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</si>
  <si>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</si>
  <si>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</si>
  <si>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</si>
  <si>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</si>
  <si>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</si>
  <si>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</si>
  <si>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</si>
  <si>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</si>
  <si>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</si>
  <si>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</si>
  <si>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</si>
  <si>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</si>
  <si>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</si>
  <si>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</si>
  <si>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</si>
  <si>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</si>
  <si>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</si>
  <si>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</si>
  <si>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</si>
  <si>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</si>
  <si>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</si>
  <si>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</si>
  <si>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</si>
  <si>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</si>
  <si>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</si>
  <si>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</si>
  <si>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</si>
  <si>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</si>
  <si>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</si>
  <si>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</si>
  <si>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</si>
  <si>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</si>
  <si>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</si>
  <si>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</si>
  <si>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</si>
  <si>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</si>
  <si>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</si>
  <si>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</si>
  <si>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</si>
  <si>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</si>
  <si>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</si>
  <si>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</si>
  <si>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</si>
  <si>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</si>
  <si>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</si>
  <si>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</si>
  <si>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</si>
  <si>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</si>
  <si>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</si>
  <si>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</si>
  <si>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</si>
  <si>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</si>
  <si>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</si>
  <si>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</si>
  <si>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</si>
  <si>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</si>
  <si>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</si>
  <si>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</si>
  <si>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</si>
  <si>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</si>
  <si>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</si>
  <si>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</si>
  <si>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</si>
  <si>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</si>
  <si>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</si>
  <si>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</si>
  <si>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</si>
  <si>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</si>
  <si>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</si>
  <si>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</si>
  <si>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</si>
  <si>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</si>
  <si>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</si>
  <si>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</si>
  <si>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</si>
  <si>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</si>
  <si>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</si>
  <si>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</si>
  <si>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</si>
  <si>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</si>
  <si>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</si>
  <si>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</si>
  <si>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</si>
  <si>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</si>
  <si>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</si>
  <si>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</si>
  <si>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</si>
  <si>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</si>
  <si>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</si>
  <si>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</si>
  <si>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</si>
  <si>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</si>
  <si>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</si>
  <si>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</si>
  <si>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</si>
  <si>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</si>
  <si>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</si>
  <si>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</si>
  <si>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</si>
  <si>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</si>
  <si>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</si>
  <si>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</si>
  <si>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</si>
  <si>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</si>
  <si>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</si>
  <si>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</si>
  <si>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</si>
  <si>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</si>
  <si>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</si>
  <si>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</si>
  <si>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</si>
  <si>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</si>
  <si>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</si>
  <si>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</si>
  <si>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</si>
  <si>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</si>
  <si>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</si>
  <si>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</si>
  <si>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</si>
  <si>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</si>
  <si>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</si>
  <si>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</si>
  <si>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</si>
  <si>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</si>
  <si>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</si>
  <si>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</si>
  <si>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</si>
  <si>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</si>
  <si>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</si>
  <si>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</si>
  <si>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</si>
  <si>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</si>
  <si>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</si>
  <si>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</si>
  <si>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</si>
  <si>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</si>
  <si>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</si>
  <si>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</si>
  <si>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</si>
  <si>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</si>
  <si>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</si>
  <si>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</si>
  <si>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</si>
  <si>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</si>
  <si>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</si>
  <si>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</si>
  <si>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</si>
  <si>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</si>
  <si>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</si>
  <si>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</si>
  <si>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</si>
  <si>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</si>
  <si>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</si>
  <si>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</si>
  <si>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</si>
  <si>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</si>
  <si>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</si>
  <si>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</si>
  <si>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</si>
  <si>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</si>
  <si>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</si>
  <si>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</si>
  <si>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</si>
  <si>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</si>
  <si>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</si>
  <si>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</si>
  <si>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</si>
  <si>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</si>
  <si>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</si>
  <si>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</si>
  <si>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</si>
  <si>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</si>
  <si>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</si>
  <si>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</si>
  <si>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</si>
  <si>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</si>
  <si>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</si>
  <si>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</si>
  <si>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</si>
  <si>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</si>
  <si>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</si>
  <si>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</si>
  <si>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</si>
  <si>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</si>
  <si>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</si>
  <si>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</si>
  <si>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</si>
  <si>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</si>
  <si>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</si>
  <si>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</si>
  <si>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</si>
  <si>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</si>
  <si>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</si>
  <si>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</si>
  <si>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</si>
  <si>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</si>
  <si>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</si>
  <si>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</si>
  <si>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</si>
  <si>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</si>
  <si>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</si>
  <si>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</si>
  <si>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</si>
  <si>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</si>
  <si>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</si>
  <si>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</si>
  <si>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</si>
  <si>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</si>
  <si>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</si>
  <si>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</si>
  <si>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</si>
  <si>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</si>
  <si>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</si>
  <si>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</si>
  <si>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</si>
  <si>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</si>
  <si>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</si>
  <si>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</si>
  <si>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</si>
  <si>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</si>
  <si>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</si>
  <si>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</si>
  <si>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</si>
  <si>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</si>
  <si>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</si>
  <si>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</si>
  <si>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</si>
  <si>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</si>
  <si>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</si>
  <si>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</si>
  <si>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</si>
  <si>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</si>
  <si>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</si>
  <si>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</si>
  <si>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</si>
  <si>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</si>
  <si>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</si>
  <si>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</si>
  <si>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</si>
  <si>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</si>
  <si>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</si>
  <si>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</si>
  <si>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</si>
  <si>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</si>
  <si>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</si>
  <si>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</si>
  <si>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</si>
  <si>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</si>
  <si>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</si>
  <si>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</si>
  <si>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</si>
  <si>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</si>
  <si>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</si>
  <si>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</si>
  <si>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</si>
  <si>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</si>
  <si>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</si>
  <si>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</si>
  <si>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</si>
  <si>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</si>
  <si>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</si>
  <si>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</si>
  <si>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</si>
  <si>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</si>
  <si>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</si>
  <si>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</si>
  <si>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</si>
  <si>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</si>
  <si>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</si>
  <si>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</si>
  <si>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</si>
  <si>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</si>
  <si>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</si>
  <si>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</si>
  <si>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</si>
  <si>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</si>
  <si>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</si>
  <si>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</si>
  <si>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</si>
  <si>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</si>
  <si>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</si>
  <si>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</si>
  <si>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</si>
  <si>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</si>
  <si>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</si>
  <si>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</si>
  <si>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</si>
  <si>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</si>
  <si>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</si>
  <si>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</si>
  <si>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</si>
  <si>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</si>
  <si>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</si>
  <si>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</si>
  <si>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</si>
  <si>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</si>
  <si>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</si>
  <si>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</si>
  <si>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</si>
  <si>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</si>
  <si>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</si>
  <si>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</si>
  <si>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</si>
  <si>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</si>
  <si>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</si>
  <si>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</si>
  <si>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</si>
  <si>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</si>
  <si>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</si>
  <si>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</si>
  <si>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</si>
  <si>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</si>
  <si>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</si>
  <si>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</si>
  <si>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</si>
  <si>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</si>
  <si>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</si>
  <si>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</si>
  <si>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</si>
  <si>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</si>
  <si>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</si>
  <si>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</si>
  <si>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</si>
  <si>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</si>
  <si>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</si>
  <si>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</si>
  <si>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</si>
  <si>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</si>
  <si>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</si>
  <si>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</si>
  <si>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</si>
  <si>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</si>
  <si>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</si>
  <si>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</si>
  <si>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</si>
  <si>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</si>
  <si>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</si>
  <si>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</si>
  <si>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</si>
  <si>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</si>
  <si>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</si>
  <si>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</si>
  <si>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</si>
  <si>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</si>
  <si>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</si>
  <si>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</si>
  <si>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</si>
  <si>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</si>
  <si>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</si>
  <si>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</si>
  <si>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</si>
  <si>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</si>
  <si>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</si>
  <si>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</si>
  <si>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</si>
  <si>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</si>
  <si>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</si>
  <si>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</si>
  <si>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</si>
  <si>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</si>
  <si>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</si>
  <si>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</si>
  <si>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</si>
  <si>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</si>
  <si>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</si>
  <si>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</si>
  <si>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</si>
  <si>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</si>
  <si>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</si>
  <si>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</si>
  <si>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</si>
  <si>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</si>
  <si>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</si>
  <si>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</si>
  <si>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</si>
  <si>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</si>
  <si>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</si>
  <si>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</si>
  <si>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</si>
  <si>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</si>
  <si>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</si>
  <si>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</si>
  <si>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</si>
  <si>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</si>
  <si>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</si>
  <si>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</si>
  <si>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</si>
  <si>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</si>
  <si>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</si>
  <si>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</si>
  <si>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</si>
  <si>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</si>
  <si>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</si>
  <si>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</si>
  <si>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</si>
  <si>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</si>
  <si>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</si>
  <si>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</si>
  <si>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</si>
  <si>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</si>
  <si>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</si>
  <si>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</si>
  <si>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</si>
  <si>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</si>
  <si>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</si>
  <si>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</si>
  <si>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</si>
  <si>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</si>
  <si>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</si>
  <si>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</si>
  <si>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</si>
  <si>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</si>
  <si>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</si>
  <si>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</si>
  <si>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</si>
  <si>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</si>
  <si>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</si>
  <si>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</si>
  <si>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</si>
  <si>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</si>
  <si>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</si>
  <si>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</si>
  <si>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</si>
  <si>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</si>
  <si>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</si>
  <si>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</si>
  <si>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</si>
  <si>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</si>
  <si>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</si>
  <si>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</si>
  <si>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</si>
  <si>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</si>
  <si>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</si>
  <si>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</si>
  <si>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</si>
  <si>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</si>
  <si>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</si>
  <si>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</si>
  <si>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</si>
  <si>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</si>
  <si>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</si>
  <si>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</si>
  <si>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</si>
  <si>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</si>
  <si>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</si>
  <si>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</si>
  <si>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</si>
  <si>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</si>
  <si>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</si>
  <si>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</si>
  <si>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</si>
  <si>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</si>
  <si>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</si>
  <si>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</si>
  <si>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</si>
  <si>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</si>
  <si>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</si>
  <si>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</si>
  <si>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</si>
  <si>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</si>
  <si>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</si>
  <si>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</si>
  <si>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</si>
  <si>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</si>
  <si>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</si>
  <si>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</si>
  <si>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</si>
  <si>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</si>
  <si>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</si>
  <si>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</si>
  <si>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</si>
  <si>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</si>
  <si>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</si>
  <si>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</si>
  <si>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</si>
  <si>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</si>
  <si>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</si>
  <si>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</si>
  <si>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</si>
  <si>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</si>
  <si>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</si>
  <si>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</si>
  <si>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</si>
  <si>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</si>
  <si>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</si>
  <si>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</si>
  <si>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</si>
  <si>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</si>
  <si>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</si>
  <si>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</si>
  <si>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</si>
  <si>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</si>
  <si>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</si>
  <si>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</si>
  <si>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</si>
  <si>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</si>
  <si>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</si>
  <si>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</si>
  <si>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</si>
  <si>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</si>
  <si>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</si>
  <si>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</si>
  <si>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</si>
  <si>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</si>
  <si>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</si>
  <si>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</si>
  <si>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</si>
  <si>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</si>
  <si>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</si>
  <si>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</si>
  <si>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</si>
  <si>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</si>
  <si>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</si>
  <si>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</si>
  <si>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</si>
  <si>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</si>
  <si>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</si>
  <si>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</si>
  <si>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</si>
  <si>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</si>
  <si>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</si>
  <si>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</si>
  <si>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</si>
  <si>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</si>
  <si>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</si>
  <si>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</si>
  <si>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</si>
  <si>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</si>
  <si>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</si>
  <si>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</si>
  <si>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</si>
  <si>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</si>
  <si>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</si>
  <si>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</si>
  <si>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</si>
  <si>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</si>
  <si>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</si>
  <si>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</si>
  <si>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</si>
  <si>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</si>
  <si>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</si>
  <si>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</si>
  <si>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</si>
  <si>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</si>
  <si>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</si>
  <si>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</si>
  <si>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</si>
  <si>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</si>
  <si>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</si>
  <si>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</si>
  <si>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</si>
  <si>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</si>
  <si>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</si>
  <si>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</si>
  <si>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</si>
  <si>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</si>
  <si>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</si>
  <si>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</si>
  <si>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</si>
  <si>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</si>
  <si>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</si>
  <si>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</si>
  <si>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</si>
  <si>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</si>
  <si>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</si>
  <si>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</si>
  <si>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</si>
  <si>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</si>
  <si>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</si>
  <si>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</si>
  <si>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</si>
  <si>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</si>
  <si>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</si>
  <si>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</si>
  <si>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</si>
  <si>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</si>
  <si>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</si>
  <si>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</si>
  <si>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</si>
  <si>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</si>
  <si>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</si>
  <si>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</si>
  <si>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</si>
  <si>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</si>
  <si>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</si>
  <si>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</si>
  <si>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</si>
  <si>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</si>
  <si>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</si>
  <si>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</si>
  <si>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</si>
  <si>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</si>
  <si>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</si>
  <si>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</si>
  <si>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</si>
  <si>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</si>
  <si>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</si>
  <si>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</si>
  <si>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</si>
  <si>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</si>
  <si>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</si>
  <si>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</si>
  <si>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</si>
  <si>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</si>
  <si>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</si>
  <si>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</si>
  <si>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</si>
  <si>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</si>
  <si>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</si>
  <si>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</si>
  <si>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</si>
  <si>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</si>
  <si>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</si>
  <si>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</si>
  <si>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</si>
  <si>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</si>
  <si>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</si>
  <si>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</si>
  <si>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</si>
  <si>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</si>
  <si>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</si>
  <si>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</si>
  <si>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</si>
  <si>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</si>
  <si>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</si>
  <si>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</si>
  <si>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</si>
  <si>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</si>
  <si>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</si>
  <si>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</si>
  <si>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</si>
  <si>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</si>
  <si>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</si>
  <si>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</si>
  <si>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</si>
  <si>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</si>
  <si>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</si>
  <si>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</si>
  <si>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</si>
  <si>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</si>
  <si>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</si>
  <si>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</si>
  <si>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</si>
  <si>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</si>
  <si>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</si>
  <si>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</si>
  <si>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</si>
  <si>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</si>
  <si>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</si>
  <si>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</si>
  <si>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</si>
  <si>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</si>
  <si>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</si>
  <si>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</si>
  <si>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</si>
  <si>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</si>
  <si>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</si>
  <si>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</si>
  <si>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</si>
  <si>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</si>
  <si>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</si>
  <si>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</si>
  <si>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</si>
  <si>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</si>
  <si>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</si>
  <si>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</si>
  <si>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</si>
  <si>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</si>
  <si>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</si>
  <si>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</si>
  <si>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</si>
  <si>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</si>
  <si>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</si>
  <si>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</si>
  <si>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</si>
  <si>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</si>
  <si>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</si>
  <si>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</si>
  <si>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</si>
  <si>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</si>
  <si>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</si>
  <si>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</si>
  <si>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</si>
  <si>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</si>
  <si>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</si>
  <si>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</si>
  <si>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</si>
  <si>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</si>
  <si>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</si>
  <si>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</si>
  <si>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</si>
  <si>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</si>
  <si>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</si>
  <si>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</si>
  <si>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</si>
  <si>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</si>
  <si>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</si>
  <si>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</si>
  <si>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</si>
  <si>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</si>
  <si>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</si>
  <si>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</si>
  <si>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</si>
  <si>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</si>
  <si>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</si>
  <si>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</si>
  <si>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</si>
  <si>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</si>
  <si>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</si>
  <si>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</si>
  <si>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</si>
  <si>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</si>
  <si>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</si>
  <si>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</si>
  <si>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</si>
  <si>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</si>
  <si>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</si>
  <si>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</si>
  <si>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</si>
  <si>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</si>
  <si>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</si>
  <si>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</si>
  <si>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</si>
  <si>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</si>
  <si>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</si>
  <si>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</si>
  <si>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</si>
  <si>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</si>
  <si>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</si>
  <si>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</si>
  <si>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</si>
  <si>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</si>
  <si>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</si>
  <si>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</si>
  <si>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</si>
  <si>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</si>
  <si>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</si>
  <si>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</si>
  <si>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</si>
  <si>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</si>
  <si>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</si>
  <si>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</si>
  <si>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</si>
  <si>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</si>
  <si>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</si>
  <si>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</si>
  <si>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</si>
  <si>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</si>
  <si>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</si>
  <si>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</si>
  <si>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</si>
  <si>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</si>
  <si>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</si>
  <si>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</si>
  <si>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</si>
  <si>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</si>
  <si>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</si>
  <si>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</si>
  <si>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</si>
  <si>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</si>
  <si>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</si>
  <si>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</si>
  <si>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</si>
  <si>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</si>
  <si>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</si>
  <si>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</si>
  <si>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</si>
  <si>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</si>
  <si>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</si>
  <si>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</si>
  <si>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</si>
  <si>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</si>
  <si>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</si>
  <si>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</si>
  <si>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</si>
  <si>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</si>
  <si>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</si>
  <si>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</si>
  <si>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</si>
  <si>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</si>
  <si>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</si>
  <si>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</si>
  <si>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</si>
  <si>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</si>
  <si>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</si>
  <si>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</si>
  <si>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</si>
  <si>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</si>
  <si>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</si>
  <si>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</si>
  <si>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</si>
  <si>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</si>
  <si>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</si>
  <si>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</si>
  <si>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</si>
  <si>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</si>
  <si>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</si>
  <si>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</si>
  <si>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</si>
  <si>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</si>
  <si>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</si>
  <si>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</si>
  <si>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</si>
  <si>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</si>
  <si>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</si>
  <si>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</si>
  <si>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</si>
  <si>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</si>
  <si>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</si>
  <si>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</si>
  <si>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</si>
  <si>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</si>
  <si>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</si>
  <si>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</si>
  <si>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</si>
  <si>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</si>
  <si>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</si>
  <si>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</si>
  <si>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</si>
  <si>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</si>
  <si>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</si>
  <si>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</si>
  <si>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</si>
  <si>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</si>
  <si>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</si>
  <si>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</si>
  <si>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</si>
  <si>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</si>
  <si>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</si>
  <si>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</si>
  <si>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</si>
  <si>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</si>
  <si>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</si>
  <si>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</si>
  <si>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</si>
  <si>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</si>
  <si>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</si>
  <si>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</si>
  <si>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</si>
  <si>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</si>
  <si>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</si>
  <si>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</si>
  <si>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</si>
  <si>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</si>
  <si>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</si>
  <si>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</si>
  <si>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</si>
  <si>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</si>
  <si>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</si>
  <si>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</si>
  <si>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</si>
  <si>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</si>
  <si>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</si>
  <si>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</si>
  <si>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</si>
  <si>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</si>
  <si>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</si>
  <si>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</si>
  <si>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</si>
  <si>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</si>
  <si>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</si>
  <si>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</si>
  <si>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</si>
  <si>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</si>
  <si>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</si>
  <si>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</si>
  <si>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</si>
  <si>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</si>
  <si>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</si>
  <si>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</si>
  <si>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</si>
  <si>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</si>
  <si>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</si>
  <si>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</si>
  <si>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</si>
  <si>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</si>
  <si>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</si>
  <si>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</si>
  <si>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</si>
  <si>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</si>
  <si>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</si>
  <si>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</si>
  <si>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</si>
  <si>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</si>
  <si>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</si>
  <si>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</si>
  <si>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</si>
  <si>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</si>
  <si>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</si>
  <si>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</si>
  <si>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</si>
  <si>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</si>
  <si>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</si>
  <si>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</si>
  <si>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</si>
  <si>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</si>
  <si>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</si>
  <si>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</si>
  <si>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</si>
  <si>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</si>
  <si>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</si>
  <si>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</si>
  <si>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</si>
  <si>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</si>
  <si>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</si>
  <si>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</si>
  <si>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</si>
  <si>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</si>
  <si>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</si>
  <si>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</si>
  <si>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</si>
  <si>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</si>
  <si>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</si>
  <si>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</si>
  <si>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</si>
  <si>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</si>
  <si>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</si>
  <si>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</si>
  <si>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</si>
  <si>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</si>
  <si>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</si>
  <si>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</si>
  <si>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</si>
  <si>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</si>
  <si>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</si>
  <si>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</si>
  <si>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</si>
  <si>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</si>
  <si>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</si>
  <si>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</si>
  <si>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</si>
  <si>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</si>
  <si>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</si>
  <si>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</si>
  <si>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</si>
  <si>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</si>
  <si>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</si>
  <si>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</si>
  <si>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</si>
  <si>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</si>
  <si>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</si>
  <si>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</si>
  <si>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</si>
  <si>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</si>
  <si>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</si>
  <si>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</si>
  <si>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</si>
  <si>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</si>
  <si>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</si>
  <si>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</si>
  <si>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</si>
  <si>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</si>
  <si>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</si>
  <si>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</si>
  <si>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</si>
  <si>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</si>
  <si>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</si>
  <si>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</si>
  <si>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</si>
  <si>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</si>
  <si>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</si>
  <si>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</si>
  <si>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</si>
  <si>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</si>
  <si>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</si>
  <si>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</si>
  <si>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</si>
  <si>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</si>
  <si>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</si>
  <si>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</si>
  <si>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</si>
  <si>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</si>
  <si>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</si>
  <si>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</si>
  <si>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</si>
  <si>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</si>
  <si>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</si>
  <si>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</si>
  <si>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</si>
  <si>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</si>
  <si>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</si>
  <si>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</si>
  <si>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</si>
  <si>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</si>
  <si>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</si>
  <si>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</si>
  <si>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</si>
  <si>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</si>
  <si>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</si>
  <si>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</si>
  <si>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</si>
  <si>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</si>
  <si>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</si>
  <si>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</si>
  <si>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</si>
  <si>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</si>
  <si>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</si>
  <si>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</si>
  <si>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</si>
  <si>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</si>
  <si>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</si>
  <si>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</si>
  <si>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</si>
  <si>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</si>
  <si>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</si>
  <si>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</si>
  <si>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</si>
  <si>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</si>
  <si>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</si>
  <si>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</si>
  <si>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</si>
  <si>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</si>
  <si>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</si>
  <si>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</si>
  <si>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</si>
  <si>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</si>
  <si>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</si>
  <si>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</si>
  <si>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</si>
  <si>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</si>
  <si>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</si>
  <si>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</si>
  <si>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</si>
  <si>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</si>
  <si>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</si>
  <si>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</si>
  <si>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</si>
  <si>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</si>
  <si>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</si>
  <si>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</si>
  <si>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</si>
  <si>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</si>
  <si>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</si>
  <si>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</si>
  <si>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</si>
  <si>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</si>
  <si>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</si>
  <si>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</si>
  <si>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</si>
  <si>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</si>
  <si>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</si>
  <si>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</si>
  <si>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</si>
  <si>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</si>
  <si>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</si>
  <si>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</si>
  <si>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</si>
  <si>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</si>
  <si>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</si>
  <si>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</si>
  <si>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</si>
  <si>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</si>
  <si>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</si>
  <si>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</si>
  <si>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</si>
  <si>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</si>
  <si>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</si>
  <si>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</si>
  <si>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</si>
  <si>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</si>
  <si>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</si>
  <si>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</si>
  <si>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</si>
  <si>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</si>
  <si>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</si>
  <si>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</si>
  <si>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</si>
  <si>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</si>
  <si>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</si>
  <si>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</si>
  <si>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</si>
  <si>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</si>
  <si>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</si>
  <si>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</si>
  <si>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</si>
  <si>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</si>
  <si>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</si>
  <si>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</si>
  <si>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</si>
  <si>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</si>
  <si>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</si>
  <si>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</si>
  <si>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</si>
  <si>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</si>
  <si>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</si>
  <si>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</si>
  <si>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</si>
  <si>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</si>
  <si>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</si>
  <si>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</si>
  <si>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</si>
  <si>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</si>
  <si>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</si>
  <si>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</si>
  <si>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</si>
  <si>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</si>
  <si>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</si>
  <si>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</si>
  <si>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</si>
  <si>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</si>
  <si>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</si>
  <si>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</si>
  <si>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</si>
  <si>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</si>
  <si>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</si>
  <si>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</si>
  <si>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</si>
  <si>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</si>
  <si>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</si>
  <si>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</si>
  <si>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</si>
  <si>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</si>
  <si>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</si>
  <si>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</si>
  <si>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</si>
  <si>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</si>
  <si>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</si>
  <si>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</si>
  <si>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</si>
  <si>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</si>
  <si>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</si>
  <si>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</si>
  <si>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</si>
  <si>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</si>
  <si>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</si>
  <si>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</si>
  <si>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</si>
  <si>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</si>
  <si>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</si>
  <si>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</si>
  <si>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</si>
  <si>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</si>
  <si>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</si>
  <si>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</si>
  <si>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</si>
  <si>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</si>
  <si>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</si>
  <si>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</si>
  <si>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</si>
  <si>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</si>
  <si>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</si>
  <si>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</si>
  <si>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</si>
  <si>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</si>
  <si>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</si>
  <si>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</si>
  <si>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</si>
  <si>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</si>
  <si>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</si>
  <si>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</si>
  <si>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</si>
  <si>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</si>
  <si>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</si>
  <si>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</si>
  <si>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</si>
  <si>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</si>
  <si>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</si>
  <si>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</si>
  <si>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</si>
  <si>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</si>
  <si>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</si>
  <si>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</si>
  <si>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</si>
  <si>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</si>
  <si>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</si>
  <si>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</si>
  <si>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</si>
  <si>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</si>
  <si>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</si>
  <si>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</si>
  <si>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</si>
  <si>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</si>
  <si>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</si>
  <si>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</si>
  <si>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</si>
  <si>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</si>
  <si>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</si>
  <si>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</si>
  <si>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</si>
  <si>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</si>
  <si>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</si>
  <si>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</si>
  <si>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</si>
  <si>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</si>
  <si>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</si>
  <si>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</si>
  <si>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</si>
  <si>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</si>
  <si>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</si>
  <si>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</si>
  <si>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</si>
  <si>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</si>
  <si>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</si>
  <si>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</si>
  <si>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</si>
  <si>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</si>
  <si>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</si>
  <si>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</si>
  <si>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</si>
  <si>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</si>
  <si>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</si>
  <si>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</si>
  <si>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</si>
  <si>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</si>
  <si>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</si>
  <si>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</si>
  <si>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</si>
  <si>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</si>
  <si>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</si>
  <si>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</si>
  <si>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</si>
  <si>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</si>
  <si>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</si>
  <si>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</si>
  <si>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</si>
  <si>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</si>
  <si>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</si>
  <si>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</si>
  <si>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</si>
  <si>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</si>
  <si>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</si>
  <si>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</si>
  <si>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</si>
  <si>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</si>
  <si>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</si>
  <si>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</si>
  <si>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</si>
  <si>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</si>
  <si>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</si>
  <si>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</si>
  <si>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</si>
  <si>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</si>
  <si>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</si>
  <si>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</si>
  <si>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</si>
  <si>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</si>
  <si>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</si>
  <si>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</si>
  <si>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</si>
  <si>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</si>
  <si>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</si>
  <si>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</si>
  <si>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</si>
  <si>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</si>
  <si>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</si>
  <si>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</si>
  <si>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</si>
  <si>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</si>
  <si>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</si>
  <si>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</si>
  <si>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</si>
  <si>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</si>
  <si>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</si>
  <si>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</si>
  <si>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</si>
  <si>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</si>
  <si>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</si>
  <si>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</si>
  <si>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</si>
  <si>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</si>
  <si>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</si>
  <si>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</si>
  <si>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</si>
  <si>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</si>
  <si>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</si>
  <si>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</si>
  <si>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</si>
  <si>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</si>
  <si>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</si>
  <si>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</si>
  <si>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</si>
  <si>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</si>
  <si>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</si>
  <si>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</si>
  <si>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</si>
  <si>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</si>
  <si>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</si>
  <si>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</si>
  <si>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</si>
  <si>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</si>
  <si>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</si>
  <si>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</si>
  <si>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</si>
  <si>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</si>
  <si>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</si>
  <si>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</si>
  <si>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</si>
  <si>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</si>
  <si>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</si>
  <si>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</si>
  <si>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</si>
  <si>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</si>
  <si>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</si>
  <si>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</si>
  <si>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</si>
  <si>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</si>
  <si>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</si>
  <si>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</si>
  <si>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</si>
  <si>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</si>
  <si>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</si>
  <si>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</si>
  <si>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</si>
  <si>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</si>
  <si>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</si>
  <si>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</si>
  <si>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</si>
  <si>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</si>
  <si>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</si>
  <si>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</si>
  <si>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</si>
  <si>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</si>
  <si>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</si>
  <si>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</si>
  <si>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</si>
  <si>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</si>
  <si>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</si>
  <si>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</si>
  <si>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</si>
  <si>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</si>
  <si>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</si>
  <si>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</si>
  <si>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</si>
  <si>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</si>
  <si>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</si>
  <si>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</si>
  <si>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</si>
  <si>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</si>
  <si>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</si>
  <si>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</si>
  <si>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</si>
  <si>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</si>
  <si>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</si>
  <si>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</si>
  <si>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</si>
  <si>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</si>
  <si>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</si>
  <si>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</si>
  <si>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</si>
  <si>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</si>
  <si>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</si>
  <si>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</si>
  <si>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</si>
  <si>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</si>
  <si>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</si>
  <si>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</si>
  <si>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</si>
  <si>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</si>
  <si>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</si>
  <si>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</si>
  <si>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</si>
  <si>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</si>
  <si>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</si>
  <si>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</si>
  <si>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</si>
  <si>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</si>
  <si>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</si>
  <si>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</si>
  <si>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</si>
  <si>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</si>
  <si>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</si>
  <si>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</si>
  <si>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</si>
  <si>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</si>
  <si>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</si>
  <si>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</si>
  <si>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</si>
  <si>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</si>
  <si>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</si>
  <si>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</si>
  <si>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</si>
  <si>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</si>
  <si>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</si>
  <si>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</si>
  <si>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</si>
  <si>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</si>
  <si>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</si>
  <si>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</si>
  <si>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</si>
  <si>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</si>
  <si>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</si>
  <si>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</si>
  <si>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</si>
  <si>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</si>
  <si>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</si>
  <si>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</si>
  <si>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</si>
  <si>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</si>
  <si>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</si>
  <si>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</si>
  <si>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</si>
  <si>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</si>
  <si>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</si>
  <si>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</si>
  <si>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</si>
  <si>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</si>
  <si>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</si>
  <si>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</si>
  <si>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</si>
  <si>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</si>
  <si>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</si>
  <si>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</si>
  <si>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</si>
  <si>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</si>
  <si>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</si>
  <si>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</si>
  <si>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</si>
  <si>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</si>
  <si>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</si>
  <si>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</si>
  <si>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</si>
  <si>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</si>
  <si>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</si>
  <si>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</si>
  <si>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</si>
  <si>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</si>
  <si>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</si>
  <si>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</si>
  <si>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</si>
  <si>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</si>
  <si>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</si>
  <si>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</si>
  <si>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</si>
  <si>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</si>
  <si>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</si>
  <si>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</si>
  <si>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</si>
  <si>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</si>
  <si>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</si>
  <si>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</si>
  <si>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</si>
  <si>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</si>
  <si>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</si>
  <si>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</si>
  <si>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</si>
  <si>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</si>
  <si>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</si>
  <si>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</si>
  <si>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</si>
  <si>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</si>
  <si>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</si>
  <si>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</si>
  <si>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</si>
  <si>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</si>
  <si>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</si>
  <si>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</si>
  <si>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</si>
  <si>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</si>
  <si>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</si>
  <si>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</si>
  <si>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</si>
  <si>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</si>
  <si>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</si>
  <si>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</si>
  <si>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</si>
  <si>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</si>
  <si>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</si>
  <si>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</si>
  <si>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</si>
  <si>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</si>
  <si>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</si>
  <si>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</si>
  <si>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</si>
  <si>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</si>
  <si>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</si>
  <si>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</si>
  <si>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</si>
  <si>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</si>
  <si>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</si>
  <si>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</si>
  <si>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</si>
  <si>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</si>
  <si>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</si>
  <si>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</si>
  <si>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</si>
  <si>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</si>
  <si>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</si>
  <si>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</si>
  <si>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</si>
  <si>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</si>
  <si>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</si>
  <si>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</si>
  <si>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</si>
  <si>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</si>
  <si>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</si>
  <si>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</si>
  <si>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</si>
  <si>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</si>
  <si>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</si>
  <si>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</si>
  <si>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</si>
  <si>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</si>
  <si>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</si>
  <si>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</si>
  <si>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</si>
  <si>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</si>
  <si>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</si>
  <si>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</si>
  <si>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</si>
  <si>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</si>
  <si>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</si>
  <si>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</si>
  <si>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</si>
  <si>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</si>
  <si>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</si>
  <si>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</si>
  <si>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</si>
  <si>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</si>
  <si>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</si>
  <si>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</si>
  <si>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</si>
  <si>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</si>
  <si>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</si>
  <si>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</si>
  <si>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</si>
  <si>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</si>
  <si>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</si>
  <si>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</si>
  <si>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</si>
  <si>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</si>
  <si>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</si>
  <si>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</si>
  <si>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</si>
  <si>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</si>
  <si>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</si>
  <si>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</si>
  <si>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</si>
  <si>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</si>
  <si>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</si>
  <si>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</si>
  <si>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</si>
  <si>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</si>
  <si>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</si>
  <si>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</si>
  <si>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</si>
  <si>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</si>
  <si>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</si>
  <si>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</si>
  <si>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</si>
  <si>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</si>
  <si>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</si>
  <si>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</si>
  <si>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</si>
  <si>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</si>
  <si>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</si>
  <si>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</si>
  <si>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</si>
  <si>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</si>
  <si>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</si>
  <si>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</si>
  <si>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</si>
  <si>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</si>
  <si>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</si>
  <si>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</si>
  <si>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</si>
  <si>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</si>
  <si>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</si>
  <si>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</si>
  <si>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</si>
  <si>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</si>
  <si>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</si>
  <si>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</si>
  <si>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</si>
  <si>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</si>
  <si>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</si>
  <si>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</si>
  <si>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</si>
  <si>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</si>
  <si>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</si>
  <si>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</si>
  <si>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</si>
  <si>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</si>
  <si>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</si>
  <si>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</si>
  <si>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</si>
  <si>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</si>
  <si>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</si>
  <si>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</si>
  <si>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</si>
  <si>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</si>
  <si>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</si>
  <si>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</si>
  <si>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</si>
  <si>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</si>
  <si>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</si>
  <si>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</si>
  <si>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</si>
  <si>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</si>
  <si>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</si>
  <si>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</si>
  <si>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</si>
  <si>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</si>
  <si>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</si>
  <si>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</si>
  <si>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</si>
  <si>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</si>
  <si>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</si>
  <si>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</si>
  <si>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</si>
  <si>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</si>
  <si>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</si>
  <si>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</si>
  <si>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</si>
  <si>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</si>
  <si>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</si>
  <si>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</si>
  <si>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</si>
  <si>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</si>
  <si>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</si>
  <si>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</si>
  <si>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</si>
  <si>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</si>
  <si>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</si>
  <si>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</si>
  <si>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</si>
  <si>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</si>
  <si>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</si>
  <si>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</si>
  <si>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</si>
  <si>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</si>
  <si>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</si>
  <si>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</si>
  <si>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</si>
  <si>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</si>
  <si>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</si>
  <si>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</si>
  <si>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</si>
  <si>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</si>
  <si>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</si>
  <si>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</si>
  <si>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</si>
  <si>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</si>
  <si>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</si>
  <si>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</si>
  <si>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</si>
  <si>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</si>
  <si>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</si>
  <si>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</si>
  <si>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</si>
  <si>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</si>
  <si>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</si>
  <si>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</si>
  <si>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</si>
  <si>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</si>
  <si>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</si>
  <si>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</si>
  <si>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</si>
  <si>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</si>
  <si>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</si>
  <si>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</si>
  <si>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</si>
  <si>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</si>
  <si>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</si>
  <si>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</si>
  <si>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</si>
  <si>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</si>
  <si>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</si>
  <si>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</si>
  <si>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</si>
  <si>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</si>
  <si>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</si>
  <si>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</si>
  <si>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</si>
  <si>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</si>
  <si>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</si>
  <si>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</si>
  <si>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</si>
  <si>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</si>
  <si>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</si>
  <si>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</si>
  <si>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</si>
  <si>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</si>
  <si>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</si>
  <si>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</si>
  <si>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</si>
  <si>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</si>
  <si>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</si>
  <si>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</si>
  <si>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</si>
  <si>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</si>
  <si>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</si>
  <si>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</si>
  <si>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</si>
  <si>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</si>
  <si>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</si>
  <si>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</si>
  <si>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</si>
  <si>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</si>
  <si>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</si>
  <si>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</si>
  <si>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</si>
  <si>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</si>
  <si>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</si>
  <si>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</si>
  <si>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</si>
  <si>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</si>
  <si>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</si>
  <si>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</si>
  <si>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</si>
  <si>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</si>
  <si>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</si>
  <si>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</si>
  <si>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</si>
  <si>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</si>
  <si>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</si>
  <si>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</si>
  <si>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</si>
  <si>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</si>
  <si>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</si>
  <si>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</si>
  <si>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</si>
  <si>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</si>
  <si>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</si>
  <si>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</si>
  <si>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</si>
  <si>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</si>
  <si>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</si>
  <si>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</si>
  <si>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</si>
  <si>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</si>
  <si>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</si>
  <si>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</si>
  <si>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</si>
  <si>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</si>
  <si>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</si>
  <si>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</si>
  <si>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</si>
  <si>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</si>
  <si>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</si>
  <si>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</si>
  <si>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</si>
  <si>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</si>
  <si>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</si>
  <si>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</si>
  <si>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</si>
  <si>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</si>
  <si>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</si>
  <si>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</si>
  <si>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</si>
  <si>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</si>
  <si>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</si>
  <si>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</si>
  <si>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</si>
  <si>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</si>
  <si>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</si>
  <si>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</si>
  <si>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</si>
  <si>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</si>
  <si>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</si>
  <si>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</si>
  <si>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</si>
  <si>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</si>
  <si>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</si>
  <si>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</si>
  <si>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</si>
  <si>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</si>
  <si>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</si>
  <si>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</si>
  <si>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</si>
  <si>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</si>
  <si>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</si>
  <si>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</si>
  <si>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</si>
  <si>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</si>
  <si>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</si>
  <si>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</si>
  <si>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</si>
  <si>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</si>
  <si>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</si>
  <si>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</si>
  <si>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</si>
  <si>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</si>
  <si>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</si>
  <si>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</si>
  <si>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</si>
  <si>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</si>
  <si>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</si>
  <si>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</si>
  <si>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</si>
  <si>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</si>
  <si>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</si>
  <si>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</si>
  <si>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</si>
  <si>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</si>
  <si>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</si>
  <si>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</si>
  <si>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</si>
  <si>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</si>
  <si>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</si>
  <si>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</si>
  <si>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</si>
  <si>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</si>
  <si>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</si>
  <si>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</si>
  <si>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</si>
  <si>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</si>
  <si>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</si>
  <si>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</si>
  <si>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</si>
  <si>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</si>
  <si>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</si>
  <si>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</si>
  <si>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</si>
  <si>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</si>
  <si>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</si>
  <si>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</si>
  <si>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</si>
  <si>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</si>
  <si>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</si>
  <si>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</si>
  <si>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</si>
  <si>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</si>
  <si>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</si>
  <si>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</si>
  <si>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</si>
  <si>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</si>
  <si>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</si>
  <si>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</si>
  <si>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</si>
  <si>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</si>
  <si>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</si>
  <si>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</si>
  <si>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</si>
  <si>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</si>
  <si>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</si>
  <si>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</si>
  <si>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</si>
  <si>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</si>
  <si>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</si>
  <si>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</si>
  <si>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</si>
  <si>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</si>
  <si>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</si>
  <si>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</si>
  <si>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</si>
  <si>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</si>
  <si>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</si>
  <si>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</si>
  <si>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</si>
  <si>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</si>
  <si>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</si>
  <si>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</si>
  <si>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</si>
  <si>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</si>
  <si>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</si>
  <si>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</si>
  <si>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</si>
  <si>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</si>
  <si>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</si>
  <si>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</si>
  <si>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</si>
  <si>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</si>
  <si>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</si>
  <si>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</si>
  <si>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</si>
  <si>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</si>
  <si>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</si>
  <si>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</si>
  <si>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</si>
  <si>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</si>
  <si>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</si>
  <si>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</si>
  <si>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</si>
  <si>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</si>
  <si>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</si>
  <si>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</si>
  <si>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</si>
  <si>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</si>
  <si>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</si>
  <si>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</si>
  <si>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</si>
  <si>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</si>
  <si>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</si>
  <si>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</si>
  <si>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</si>
  <si>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</si>
  <si>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</si>
  <si>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</si>
  <si>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</si>
  <si>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</si>
  <si>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</si>
  <si>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</si>
  <si>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</si>
  <si>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</si>
  <si>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</si>
  <si>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</si>
  <si>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</si>
  <si>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</si>
  <si>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</si>
  <si>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</si>
  <si>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</si>
  <si>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</si>
  <si>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</si>
  <si>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</si>
  <si>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</si>
  <si>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</si>
  <si>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</si>
  <si>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</si>
  <si>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</si>
  <si>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</si>
  <si>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</si>
  <si>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</si>
  <si>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</si>
  <si>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</si>
  <si>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</si>
  <si>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</si>
  <si>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</si>
  <si>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</si>
  <si>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</si>
  <si>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</si>
  <si>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</si>
  <si>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</si>
  <si>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</si>
  <si>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</si>
  <si>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</si>
  <si>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</si>
  <si>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</si>
  <si>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</si>
  <si>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</si>
  <si>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</si>
  <si>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</si>
  <si>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</si>
  <si>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</si>
  <si>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</si>
  <si>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</si>
  <si>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</si>
  <si>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</si>
  <si>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</si>
  <si>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</si>
  <si>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</si>
  <si>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</si>
  <si>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</si>
  <si>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</si>
  <si>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</si>
  <si>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</si>
  <si>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</si>
  <si>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</si>
  <si>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</si>
  <si>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</si>
  <si>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</si>
  <si>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</si>
  <si>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</si>
  <si>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</si>
  <si>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</si>
  <si>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</si>
  <si>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</si>
  <si>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</si>
  <si>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</si>
  <si>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</si>
  <si>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</si>
  <si>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</si>
  <si>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</si>
  <si>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</si>
  <si>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</si>
  <si>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</si>
  <si>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</si>
  <si>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</si>
  <si>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</si>
  <si>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</si>
  <si>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</si>
  <si>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</si>
  <si>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</si>
  <si>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</si>
  <si>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</si>
  <si>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</si>
  <si>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</si>
  <si>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</si>
  <si>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</si>
  <si>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</si>
  <si>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</si>
  <si>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</si>
  <si>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</si>
  <si>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</si>
  <si>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</si>
  <si>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</si>
  <si>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</si>
  <si>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</si>
  <si>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</si>
  <si>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</si>
  <si>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</si>
  <si>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</si>
  <si>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</si>
  <si>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</si>
  <si>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</si>
  <si>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</si>
  <si>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</si>
  <si>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</si>
  <si>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</si>
  <si>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</si>
  <si>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</si>
  <si>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</si>
  <si>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</si>
  <si>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</si>
  <si>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</si>
  <si>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</si>
  <si>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</si>
  <si>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</si>
  <si>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</si>
  <si>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</si>
  <si>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</si>
  <si>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</si>
  <si>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</si>
  <si>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</si>
  <si>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</si>
  <si>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</si>
  <si>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</si>
  <si>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</si>
  <si>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</si>
  <si>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</si>
  <si>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</si>
  <si>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</si>
  <si>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</si>
  <si>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</si>
  <si>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</si>
  <si>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</si>
  <si>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</si>
  <si>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</si>
  <si>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</si>
  <si>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</si>
  <si>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</si>
  <si>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</si>
  <si>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</si>
  <si>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</si>
  <si>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</si>
  <si>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</si>
  <si>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</si>
  <si>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</si>
  <si>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</si>
  <si>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</si>
  <si>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</si>
  <si>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</si>
  <si>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</si>
  <si>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</si>
  <si>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</si>
  <si>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</si>
  <si>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</si>
  <si>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</si>
  <si>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</si>
  <si>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</si>
  <si>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</si>
  <si>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</si>
  <si>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</si>
  <si>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</si>
  <si>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</si>
  <si>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</si>
  <si>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</si>
  <si>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</si>
  <si>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</si>
  <si>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</si>
  <si>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</si>
  <si>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</si>
  <si>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</si>
  <si>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</si>
  <si>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</si>
  <si>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</si>
  <si>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</si>
  <si>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</si>
  <si>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</si>
  <si>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</si>
  <si>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</si>
  <si>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</si>
  <si>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</si>
  <si>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</si>
  <si>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</si>
  <si>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</si>
  <si>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</si>
  <si>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</si>
  <si>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</si>
  <si>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</si>
  <si>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</si>
  <si>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</si>
  <si>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</si>
  <si>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</si>
  <si>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</si>
  <si>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</si>
  <si>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</si>
  <si>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</si>
  <si>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</si>
  <si>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</si>
  <si>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</si>
  <si>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</si>
  <si>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</si>
  <si>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</si>
  <si>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</si>
  <si>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</si>
  <si>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</si>
  <si>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</si>
  <si>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</si>
  <si>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</si>
  <si>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</si>
  <si>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</si>
  <si>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</si>
  <si>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</si>
  <si>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</si>
  <si>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</si>
  <si>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</si>
  <si>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</si>
  <si>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</si>
  <si>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</si>
  <si>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</si>
  <si>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</si>
  <si>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</si>
  <si>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</si>
  <si>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</si>
  <si>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</si>
  <si>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</si>
  <si>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</si>
  <si>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</si>
  <si>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</si>
  <si>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</si>
  <si>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</si>
  <si>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</si>
  <si>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</si>
  <si>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</si>
  <si>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</si>
  <si>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</si>
  <si>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</si>
  <si>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</si>
  <si>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</si>
  <si>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</si>
  <si>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</si>
  <si>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</si>
  <si>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</si>
  <si>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</si>
  <si>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</si>
  <si>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</si>
  <si>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</si>
  <si>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</si>
  <si>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</si>
  <si>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</si>
  <si>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</si>
  <si>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</si>
  <si>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</si>
  <si>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</si>
  <si>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</si>
  <si>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</si>
  <si>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</si>
  <si>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</si>
  <si>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</si>
  <si>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</si>
  <si>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</si>
  <si>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</si>
  <si>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</si>
  <si>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</si>
  <si>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</si>
  <si>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</si>
  <si>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</si>
  <si>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</si>
  <si>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</si>
  <si>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</si>
  <si>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</si>
  <si>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</si>
  <si>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</si>
  <si>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</si>
  <si>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</si>
  <si>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</si>
  <si>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</si>
  <si>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</si>
  <si>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</si>
  <si>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</si>
  <si>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</si>
  <si>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</si>
  <si>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</si>
  <si>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</si>
  <si>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</si>
  <si>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</si>
  <si>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</si>
  <si>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</si>
  <si>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</si>
  <si>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</si>
  <si>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</si>
  <si>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</si>
  <si>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</si>
  <si>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</si>
  <si>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</si>
  <si>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</si>
  <si>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</si>
  <si>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</si>
  <si>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</si>
  <si>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</si>
  <si>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</si>
  <si>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</si>
  <si>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</si>
  <si>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</si>
  <si>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</si>
  <si>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</si>
  <si>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</si>
  <si>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</si>
  <si>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</si>
  <si>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</si>
  <si>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</si>
  <si>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</si>
  <si>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</si>
  <si>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</si>
  <si>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</si>
  <si>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</si>
  <si>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</si>
  <si>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</si>
  <si>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</si>
  <si>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</si>
  <si>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</si>
  <si>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</si>
  <si>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</si>
  <si>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</si>
  <si>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</si>
  <si>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</si>
  <si>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</si>
  <si>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</si>
  <si>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</si>
  <si>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</si>
  <si>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</si>
  <si>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</si>
  <si>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</si>
  <si>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</si>
  <si>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</si>
  <si>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</si>
  <si>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</si>
  <si>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</si>
  <si>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</si>
  <si>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</si>
  <si>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</si>
  <si>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</si>
  <si>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</si>
  <si>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</si>
  <si>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</si>
  <si>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</si>
  <si>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</si>
  <si>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</si>
  <si>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</si>
  <si>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</si>
  <si>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</si>
  <si>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</si>
  <si>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</si>
  <si>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</si>
  <si>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</si>
  <si>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</si>
  <si>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</si>
  <si>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</si>
  <si>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</si>
  <si>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</si>
  <si>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</si>
  <si>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</si>
  <si>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</si>
  <si>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</si>
  <si>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</si>
  <si>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</si>
  <si>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</si>
  <si>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</si>
  <si>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</si>
  <si>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</si>
  <si>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</si>
  <si>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</si>
  <si>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</si>
  <si>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</si>
  <si>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</si>
  <si>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</si>
  <si>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</si>
  <si>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</si>
  <si>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</si>
  <si>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</si>
  <si>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</si>
  <si>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</si>
  <si>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</si>
  <si>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</si>
  <si>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</si>
  <si>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</si>
  <si>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</si>
  <si>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</si>
  <si>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</si>
  <si>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</si>
  <si>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</si>
  <si>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</si>
  <si>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</si>
  <si>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</si>
  <si>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</si>
  <si>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</si>
  <si>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</si>
  <si>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</si>
  <si>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</si>
  <si>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</si>
  <si>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</si>
  <si>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</si>
  <si>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</si>
  <si>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</si>
  <si>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</si>
  <si>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</si>
  <si>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</si>
  <si>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</si>
  <si>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</si>
  <si>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</si>
  <si>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</si>
  <si>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</si>
  <si>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</si>
  <si>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</si>
  <si>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</si>
  <si>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</si>
  <si>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</si>
  <si>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</si>
  <si>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</si>
  <si>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</si>
  <si>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</si>
  <si>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</si>
  <si>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</si>
  <si>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</si>
  <si>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</si>
  <si>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</si>
  <si>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</si>
  <si>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</si>
  <si>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</si>
  <si>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</si>
  <si>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</si>
  <si>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</si>
  <si>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</si>
  <si>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</si>
  <si>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</si>
  <si>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</si>
  <si>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</si>
  <si>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</si>
  <si>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</si>
  <si>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</si>
  <si>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</si>
  <si>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</si>
  <si>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</si>
  <si>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</si>
  <si>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</si>
  <si>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</si>
  <si>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</si>
  <si>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</si>
  <si>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</si>
  <si>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</si>
  <si>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</si>
  <si>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</si>
  <si>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</si>
  <si>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</si>
  <si>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</si>
  <si>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</si>
  <si>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</si>
  <si>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</si>
  <si>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</si>
  <si>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</si>
  <si>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</si>
  <si>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</si>
  <si>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</si>
  <si>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</si>
  <si>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</si>
  <si>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</si>
  <si>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</si>
  <si>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</si>
  <si>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</si>
  <si>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</si>
  <si>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</si>
  <si>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</si>
  <si>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</si>
  <si>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</si>
  <si>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</si>
  <si>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</si>
  <si>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</si>
  <si>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</si>
  <si>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</si>
  <si>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</si>
  <si>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</si>
  <si>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</si>
  <si>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</si>
  <si>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</si>
  <si>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</si>
  <si>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</si>
  <si>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</si>
  <si>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</si>
  <si>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</si>
  <si>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</si>
  <si>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</si>
  <si>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</si>
  <si>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</si>
  <si>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</si>
  <si>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</si>
  <si>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</si>
  <si>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</si>
  <si>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</si>
  <si>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</si>
  <si>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</si>
  <si>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</si>
  <si>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</si>
  <si>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</si>
  <si>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</si>
  <si>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</si>
  <si>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</si>
  <si>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</si>
  <si>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</si>
  <si>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</si>
  <si>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</si>
  <si>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</si>
  <si>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</si>
  <si>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</si>
  <si>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</si>
  <si>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</si>
  <si>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</si>
  <si>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</si>
  <si>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</si>
  <si>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</si>
  <si>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</si>
  <si>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</si>
  <si>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</si>
  <si>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</si>
  <si>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</si>
  <si>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</si>
  <si>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</si>
  <si>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</si>
  <si>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</si>
  <si>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</si>
  <si>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</si>
  <si>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</si>
  <si>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</si>
  <si>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</si>
  <si>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</si>
  <si>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</si>
  <si>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</si>
  <si>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</si>
  <si>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</si>
  <si>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</si>
  <si>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</si>
  <si>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</si>
  <si>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</si>
  <si>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</si>
  <si>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</si>
  <si>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</si>
  <si>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</si>
  <si>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</si>
  <si>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</si>
  <si>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</si>
  <si>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</si>
  <si>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</si>
  <si>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</si>
  <si>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</si>
  <si>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</si>
  <si>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</si>
  <si>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</si>
  <si>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</si>
  <si>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</si>
  <si>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</si>
  <si>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</si>
  <si>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</si>
  <si>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</si>
  <si>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</si>
  <si>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</si>
  <si>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</si>
  <si>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</si>
  <si>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</si>
  <si>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</si>
  <si>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</si>
  <si>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</si>
  <si>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</si>
  <si>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</si>
  <si>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</si>
  <si>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</si>
  <si>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</si>
  <si>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</si>
  <si>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</si>
  <si>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</si>
  <si>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</si>
  <si>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</si>
  <si>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</si>
  <si>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</si>
  <si>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</si>
  <si>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</si>
  <si>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</si>
  <si>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</si>
  <si>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</si>
  <si>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</si>
  <si>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</si>
  <si>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</si>
  <si>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</si>
  <si>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</si>
  <si>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</si>
  <si>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</si>
  <si>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</si>
  <si>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</si>
  <si>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</si>
  <si>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</si>
  <si>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</si>
  <si>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</si>
  <si>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</si>
  <si>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</si>
  <si>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</si>
  <si>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</si>
  <si>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</si>
  <si>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</si>
  <si>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</si>
  <si>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</si>
  <si>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</si>
  <si>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</si>
  <si>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</si>
  <si>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</si>
  <si>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</si>
  <si>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</si>
  <si>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</si>
  <si>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</si>
  <si>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</si>
  <si>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</si>
  <si>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</si>
  <si>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</si>
  <si>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</si>
  <si>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</si>
  <si>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</si>
  <si>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</si>
  <si>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</si>
  <si>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</si>
  <si>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</si>
  <si>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</si>
  <si>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</si>
  <si>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</si>
  <si>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</si>
  <si>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</si>
  <si>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</si>
  <si>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</si>
  <si>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</si>
  <si>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</si>
  <si>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</si>
  <si>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</si>
  <si>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</si>
  <si>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</si>
  <si>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</si>
  <si>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</si>
  <si>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</si>
  <si>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</si>
  <si>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</si>
  <si>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</si>
  <si>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</si>
  <si>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</si>
  <si>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</si>
  <si>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</si>
  <si>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</si>
  <si>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</si>
  <si>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</si>
  <si>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</si>
  <si>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</si>
  <si>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</si>
  <si>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</si>
  <si>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</si>
  <si>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</si>
  <si>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</si>
  <si>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</si>
  <si>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</si>
  <si>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</si>
  <si>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</si>
  <si>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</si>
  <si>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</si>
  <si>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</si>
  <si>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</si>
  <si>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</si>
  <si>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</si>
  <si>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</si>
  <si>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</si>
  <si>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</si>
  <si>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</si>
  <si>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</si>
  <si>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</si>
  <si>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</si>
  <si>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</si>
  <si>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</si>
  <si>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</si>
  <si>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</si>
  <si>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</si>
  <si>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</si>
  <si>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</si>
  <si>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</si>
  <si>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</si>
  <si>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</si>
  <si>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</si>
  <si>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</si>
  <si>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</si>
  <si>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</si>
  <si>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</si>
  <si>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</si>
  <si>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</si>
  <si>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</si>
  <si>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</si>
  <si>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</si>
  <si>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</si>
  <si>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</si>
  <si>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</si>
  <si>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</si>
  <si>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</si>
  <si>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</si>
  <si>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</si>
  <si>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</si>
  <si>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</si>
  <si>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</si>
  <si>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</si>
  <si>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</si>
  <si>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</si>
  <si>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</si>
  <si>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</si>
  <si>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</si>
  <si>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</si>
  <si>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</si>
  <si>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</si>
  <si>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</si>
  <si>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</si>
  <si>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</si>
  <si>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</si>
  <si>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</si>
  <si>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</si>
  <si>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</si>
  <si>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</si>
  <si>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</si>
  <si>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</si>
  <si>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</si>
  <si>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</si>
  <si>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</si>
  <si>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</si>
  <si>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</si>
  <si>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</si>
  <si>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</si>
  <si>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</si>
  <si>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</si>
  <si>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</si>
  <si>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</si>
  <si>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</si>
  <si>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</si>
  <si>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</si>
  <si>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</si>
  <si>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</si>
  <si>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</si>
  <si>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</si>
  <si>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</si>
  <si>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</si>
  <si>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</si>
  <si>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</si>
  <si>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</si>
  <si>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</si>
  <si>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</si>
  <si>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</si>
  <si>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</si>
  <si>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</si>
  <si>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</si>
  <si>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</si>
  <si>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</si>
  <si>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</si>
  <si>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</si>
  <si>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</si>
  <si>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</si>
  <si>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</si>
  <si>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</si>
  <si>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</si>
  <si>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</si>
  <si>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</si>
  <si>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</si>
  <si>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</si>
  <si>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</si>
  <si>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</si>
  <si>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</si>
  <si>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</si>
  <si>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</si>
  <si>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</si>
  <si>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</si>
  <si>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</si>
  <si>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</si>
  <si>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</si>
  <si>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</si>
  <si>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</si>
  <si>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</si>
  <si>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</si>
  <si>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</si>
  <si>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</si>
  <si>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</si>
  <si>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</si>
  <si>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</si>
  <si>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</si>
  <si>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</si>
  <si>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</si>
  <si>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</si>
  <si>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</si>
  <si>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</si>
  <si>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</si>
  <si>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</si>
  <si>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</si>
  <si>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</si>
  <si>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</si>
  <si>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</si>
  <si>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</si>
  <si>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</si>
  <si>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</si>
  <si>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</si>
  <si>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</si>
  <si>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</si>
  <si>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</si>
  <si>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</si>
  <si>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</si>
  <si>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</si>
  <si>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</si>
  <si>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</si>
  <si>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</si>
  <si>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</si>
  <si>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</si>
  <si>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</si>
  <si>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</si>
  <si>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</si>
  <si>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</si>
  <si>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</si>
  <si>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</si>
  <si>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</si>
  <si>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</si>
  <si>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</si>
  <si>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</si>
  <si>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</si>
  <si>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</si>
  <si>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</si>
  <si>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</si>
  <si>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</si>
  <si>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</si>
  <si>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</si>
  <si>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</si>
  <si>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</si>
  <si>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</si>
  <si>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</si>
  <si>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</si>
  <si>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</si>
  <si>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</si>
  <si>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</si>
  <si>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</si>
  <si>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</si>
  <si>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</si>
  <si>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</si>
  <si>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</si>
  <si>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</si>
  <si>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</si>
  <si>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</si>
  <si>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</si>
  <si>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</si>
  <si>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</si>
  <si>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</si>
  <si>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</si>
  <si>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</si>
  <si>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</si>
  <si>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</si>
  <si>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</si>
  <si>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</si>
  <si>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</si>
  <si>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</si>
  <si>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</si>
  <si>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</si>
  <si>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</si>
  <si>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</si>
  <si>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</si>
  <si>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</si>
  <si>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</si>
  <si>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</si>
  <si>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</si>
  <si>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</si>
  <si>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</si>
  <si>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</si>
  <si>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</si>
  <si>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</si>
  <si>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</si>
  <si>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</si>
  <si>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</si>
  <si>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</si>
  <si>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</si>
  <si>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</si>
  <si>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</si>
  <si>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</si>
  <si>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</si>
  <si>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</si>
  <si>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</si>
  <si>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</si>
  <si>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</si>
  <si>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</si>
  <si>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</si>
  <si>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</si>
  <si>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</si>
  <si>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</si>
  <si>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</si>
  <si>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</si>
  <si>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</si>
  <si>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</si>
  <si>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</si>
  <si>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</si>
  <si>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</si>
  <si>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</si>
  <si>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</si>
  <si>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</si>
  <si>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</si>
  <si>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</si>
  <si>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</si>
  <si>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</si>
  <si>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</si>
  <si>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</si>
  <si>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</si>
  <si>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</si>
  <si>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</si>
  <si>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</si>
  <si>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</si>
  <si>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</si>
  <si>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</si>
  <si>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</si>
  <si>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</si>
  <si>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</si>
  <si>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</si>
  <si>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</si>
  <si>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</si>
  <si>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</si>
  <si>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</si>
  <si>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</si>
  <si>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</si>
  <si>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</si>
  <si>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</si>
  <si>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</si>
  <si>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</si>
  <si>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</si>
  <si>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</si>
  <si>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</si>
  <si>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</si>
  <si>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</si>
  <si>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</si>
  <si>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</si>
  <si>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</si>
  <si>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</si>
  <si>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</si>
  <si>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</si>
  <si>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</si>
  <si>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</si>
  <si>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</si>
  <si>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</si>
  <si>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</si>
  <si>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</si>
  <si>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</si>
  <si>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</si>
  <si>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</si>
  <si>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</si>
  <si>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</si>
  <si>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</si>
  <si>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</si>
  <si>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</si>
  <si>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</si>
  <si>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</si>
  <si>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</si>
  <si>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</si>
  <si>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</si>
  <si>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</si>
  <si>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</si>
  <si>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</si>
  <si>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</si>
  <si>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</si>
  <si>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</si>
  <si>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</si>
  <si>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</si>
  <si>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</si>
  <si>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</si>
  <si>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</si>
  <si>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</si>
  <si>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</si>
  <si>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</si>
  <si>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</si>
  <si>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</si>
  <si>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</si>
  <si>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</si>
  <si>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</si>
  <si>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</si>
  <si>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</si>
  <si>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</si>
  <si>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</si>
  <si>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</si>
  <si>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</si>
  <si>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</si>
  <si>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</si>
  <si>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</si>
  <si>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</si>
  <si>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</si>
  <si>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</si>
  <si>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</si>
  <si>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</si>
  <si>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</si>
  <si>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</si>
  <si>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</si>
  <si>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</si>
  <si>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</si>
  <si>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</si>
  <si>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</si>
  <si>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</si>
  <si>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</si>
  <si>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</si>
  <si>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</si>
  <si>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</si>
  <si>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</si>
  <si>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</si>
  <si>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</si>
  <si>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</si>
  <si>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</si>
  <si>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</si>
  <si>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</si>
  <si>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</si>
  <si>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</si>
  <si>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</si>
  <si>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</si>
  <si>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</si>
  <si>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</si>
  <si>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</si>
  <si>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</si>
  <si>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</si>
  <si>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</si>
  <si>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</si>
  <si>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</si>
  <si>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</si>
  <si>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</si>
  <si>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</si>
  <si>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</si>
  <si>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</si>
  <si>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</si>
  <si>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</si>
  <si>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</si>
  <si>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</si>
  <si>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</si>
  <si>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</si>
  <si>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</si>
  <si>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</si>
  <si>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</si>
  <si>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</si>
  <si>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</si>
  <si>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</si>
  <si>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</si>
  <si>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</si>
  <si>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</si>
  <si>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</si>
  <si>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</si>
  <si>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</si>
  <si>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</si>
  <si>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</si>
  <si>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</si>
  <si>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</si>
  <si>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</si>
  <si>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</si>
  <si>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</si>
  <si>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</si>
  <si>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</si>
  <si>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</si>
  <si>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</si>
  <si>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</si>
  <si>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</si>
  <si>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</si>
  <si>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</si>
  <si>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</si>
  <si>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</si>
  <si>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</si>
  <si>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</si>
  <si>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</si>
  <si>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</si>
  <si>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</si>
  <si>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</si>
  <si>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</si>
  <si>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</si>
  <si>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</si>
  <si>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</si>
  <si>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</si>
  <si>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</si>
  <si>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</si>
  <si>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</si>
  <si>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</si>
  <si>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</si>
  <si>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</si>
  <si>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</si>
  <si>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</si>
  <si>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</si>
  <si>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</si>
  <si>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</si>
  <si>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</si>
  <si>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</si>
  <si>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</si>
  <si>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</si>
  <si>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</si>
  <si>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</si>
  <si>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</si>
  <si>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</si>
  <si>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</si>
  <si>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</si>
  <si>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</si>
  <si>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</si>
  <si>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</si>
  <si>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</si>
  <si>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</si>
  <si>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</si>
  <si>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</si>
  <si>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</si>
  <si>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</si>
  <si>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</si>
  <si>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</si>
  <si>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</si>
  <si>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</si>
  <si>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</si>
  <si>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</si>
  <si>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</si>
  <si>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</si>
  <si>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</si>
  <si>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</si>
  <si>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</si>
  <si>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</si>
  <si>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</si>
  <si>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</si>
  <si>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</si>
  <si>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</si>
  <si>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</si>
  <si>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</si>
  <si>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</si>
  <si>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</si>
  <si>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</si>
  <si>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</si>
  <si>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</si>
  <si>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</si>
  <si>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</si>
  <si>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</si>
  <si>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</si>
  <si>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</si>
  <si>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</si>
  <si>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</si>
  <si>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</si>
  <si>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</si>
  <si>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</si>
  <si>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</si>
  <si>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</si>
  <si>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</si>
  <si>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</si>
  <si>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</si>
  <si>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</si>
  <si>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</si>
  <si>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</si>
  <si>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</si>
  <si>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</si>
  <si>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</si>
  <si>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</si>
  <si>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</si>
  <si>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</si>
  <si>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</si>
  <si>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</si>
  <si>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</si>
  <si>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</si>
  <si>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</si>
  <si>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</si>
  <si>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</si>
  <si>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</si>
  <si>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</si>
  <si>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</si>
  <si>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</si>
  <si>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</si>
  <si>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</si>
  <si>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</si>
  <si>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</si>
  <si>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</si>
  <si>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</si>
  <si>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</si>
  <si>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</si>
  <si>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</si>
  <si>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</si>
  <si>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</si>
  <si>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</si>
  <si>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</si>
  <si>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</si>
  <si>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</si>
  <si>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</si>
  <si>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</si>
  <si>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</si>
  <si>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</si>
  <si>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</si>
  <si>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</si>
  <si>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</si>
  <si>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</si>
  <si>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</si>
  <si>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</si>
  <si>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</si>
  <si>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</si>
  <si>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</si>
  <si>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</si>
  <si>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</si>
  <si>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</si>
  <si>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</si>
  <si>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</si>
  <si>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</si>
  <si>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</si>
  <si>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</si>
  <si>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</si>
  <si>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</si>
  <si>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</si>
  <si>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</si>
  <si>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</si>
  <si>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</si>
  <si>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</si>
  <si>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</si>
  <si>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</si>
  <si>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</si>
  <si>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</si>
  <si>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</si>
  <si>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</si>
  <si>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</si>
  <si>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</si>
  <si>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</si>
  <si>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</si>
  <si>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</si>
  <si>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</si>
  <si>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</si>
  <si>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</si>
  <si>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</si>
  <si>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</si>
  <si>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</si>
  <si>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</si>
  <si>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</si>
  <si>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</si>
  <si>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</si>
  <si>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</si>
  <si>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</si>
  <si>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</si>
  <si>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</si>
  <si>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</si>
  <si>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</si>
  <si>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</si>
  <si>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</si>
  <si>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</si>
  <si>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</si>
  <si>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</si>
  <si>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</si>
  <si>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</si>
  <si>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</si>
  <si>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</si>
  <si>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</si>
  <si>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</si>
  <si>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</si>
  <si>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</si>
  <si>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</si>
  <si>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</si>
  <si>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</si>
  <si>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</si>
  <si>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</si>
  <si>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</si>
  <si>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</si>
  <si>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</si>
  <si>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</si>
  <si>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</si>
  <si>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</si>
  <si>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</si>
  <si>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</si>
  <si>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</si>
  <si>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</si>
  <si>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</si>
  <si>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</si>
  <si>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</si>
  <si>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</si>
  <si>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</si>
  <si>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</si>
  <si>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</si>
  <si>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</si>
  <si>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</si>
  <si>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</si>
  <si>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</si>
  <si>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</si>
  <si>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</si>
  <si>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</si>
  <si>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</si>
  <si>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</si>
  <si>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</si>
  <si>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</si>
  <si>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</si>
  <si>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</si>
  <si>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</si>
  <si>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</si>
  <si>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</si>
  <si>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</si>
  <si>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</si>
  <si>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</si>
  <si>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</si>
  <si>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</si>
  <si>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</si>
  <si>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</si>
  <si>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</si>
  <si>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</si>
  <si>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</si>
  <si>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</si>
  <si>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</si>
  <si>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</si>
  <si>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</si>
  <si>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</si>
  <si>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</si>
  <si>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</si>
  <si>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</si>
  <si>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</si>
  <si>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</si>
  <si>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</si>
  <si>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</si>
  <si>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</si>
  <si>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</si>
  <si>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</si>
  <si>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</si>
  <si>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</si>
  <si>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</si>
  <si>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</si>
  <si>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</si>
  <si>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</si>
  <si>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</si>
  <si>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</si>
  <si>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</si>
  <si>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</si>
  <si>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</si>
  <si>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</si>
  <si>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</si>
  <si>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</si>
  <si>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</si>
  <si>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</si>
  <si>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</si>
  <si>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</si>
  <si>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</si>
  <si>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</si>
  <si>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</si>
  <si>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</si>
  <si>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</si>
  <si>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</si>
  <si>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</si>
  <si>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</si>
  <si>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</si>
  <si>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</si>
  <si>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</si>
  <si>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</si>
  <si>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</si>
  <si>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</si>
  <si>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</si>
  <si>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</si>
  <si>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</si>
  <si>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</si>
  <si>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</si>
  <si>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</si>
  <si>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</si>
  <si>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</si>
  <si>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</si>
  <si>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</si>
  <si>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</si>
  <si>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</si>
  <si>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</si>
  <si>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</si>
  <si>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</si>
  <si>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</si>
  <si>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</si>
  <si>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</si>
  <si>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</si>
  <si>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</si>
  <si>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</si>
  <si>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</si>
  <si>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</si>
  <si>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</si>
  <si>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</si>
  <si>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</si>
  <si>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</si>
  <si>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</si>
  <si>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</si>
  <si>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</si>
  <si>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</si>
  <si>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</si>
  <si>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</si>
  <si>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</si>
  <si>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</si>
  <si>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</si>
  <si>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</si>
  <si>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</si>
  <si>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</si>
  <si>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</si>
  <si>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</si>
  <si>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</si>
  <si>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</si>
  <si>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</si>
  <si>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</si>
  <si>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</si>
  <si>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</si>
  <si>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</si>
  <si>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</si>
  <si>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</si>
  <si>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</si>
  <si>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</si>
  <si>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</si>
  <si>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</si>
  <si>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</si>
  <si>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</si>
  <si>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</si>
  <si>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</si>
  <si>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</si>
  <si>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</si>
  <si>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</si>
  <si>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</si>
  <si>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</si>
  <si>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</si>
  <si>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</si>
  <si>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</si>
  <si>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</si>
  <si>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</si>
  <si>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</si>
  <si>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</si>
  <si>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</si>
  <si>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</si>
  <si>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</si>
  <si>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</si>
  <si>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</si>
  <si>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</si>
  <si>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</si>
  <si>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</si>
  <si>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</si>
  <si>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</si>
  <si>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</si>
  <si>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</si>
  <si>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</si>
  <si>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</si>
  <si>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</si>
  <si>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</si>
  <si>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</si>
  <si>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</si>
  <si>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</si>
  <si>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</si>
  <si>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</si>
  <si>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</si>
  <si>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</si>
  <si>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</si>
  <si>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</si>
  <si>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</si>
  <si>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</si>
  <si>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</si>
  <si>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</si>
  <si>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</si>
  <si>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</si>
  <si>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</si>
  <si>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</si>
  <si>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</si>
  <si>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</si>
  <si>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</si>
  <si>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</si>
  <si>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</si>
  <si>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</si>
  <si>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</si>
  <si>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</si>
  <si>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</si>
  <si>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</si>
  <si>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</si>
  <si>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</si>
  <si>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</si>
  <si>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</si>
  <si>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</si>
  <si>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</si>
  <si>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</si>
  <si>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</si>
  <si>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</si>
  <si>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</si>
  <si>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</si>
  <si>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</si>
  <si>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</si>
  <si>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</si>
  <si>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</si>
  <si>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</si>
  <si>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</si>
  <si>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</si>
  <si>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</si>
  <si>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</si>
  <si>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</si>
  <si>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</si>
  <si>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</si>
  <si>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</si>
  <si>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</si>
  <si>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</si>
  <si>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</si>
  <si>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</si>
  <si>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</si>
  <si>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</si>
  <si>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</si>
  <si>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</si>
  <si>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</si>
  <si>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</si>
  <si>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</si>
  <si>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</si>
  <si>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</si>
  <si>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</si>
  <si>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</si>
  <si>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</si>
  <si>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</si>
  <si>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</si>
  <si>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</si>
  <si>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</si>
  <si>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</si>
  <si>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</si>
  <si>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</si>
  <si>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</si>
  <si>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</si>
  <si>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</si>
  <si>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</si>
  <si>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</si>
  <si>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</si>
  <si>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</si>
  <si>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</si>
  <si>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</si>
  <si>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</si>
  <si>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</si>
  <si>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</si>
  <si>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</si>
  <si>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</si>
  <si>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</si>
  <si>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</si>
  <si>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</si>
  <si>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</si>
  <si>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</si>
  <si>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</si>
  <si>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</si>
  <si>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</si>
  <si>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</si>
  <si>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</si>
  <si>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</si>
  <si>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</si>
  <si>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</si>
  <si>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</si>
  <si>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</si>
  <si>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</si>
  <si>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</si>
  <si>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</si>
  <si>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</si>
  <si>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</si>
  <si>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</si>
  <si>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</si>
  <si>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</si>
  <si>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</si>
  <si>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</si>
  <si>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</si>
  <si>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</si>
  <si>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</si>
  <si>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</si>
  <si>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</si>
  <si>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</si>
  <si>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</si>
  <si>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</si>
  <si>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</si>
  <si>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</si>
  <si>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</si>
  <si>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</si>
  <si>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</si>
  <si>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</si>
  <si>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</si>
  <si>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</si>
  <si>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</si>
  <si>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</si>
  <si>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</si>
  <si>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</si>
  <si>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</si>
  <si>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</si>
  <si>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</si>
  <si>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</si>
  <si>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</si>
  <si>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</si>
  <si>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</si>
  <si>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</si>
  <si>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</si>
  <si>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</si>
  <si>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</si>
  <si>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</si>
  <si>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</si>
  <si>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</si>
  <si>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</si>
  <si>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</si>
  <si>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</si>
  <si>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</si>
  <si>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</si>
  <si>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</si>
  <si>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</si>
  <si>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</si>
  <si>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</si>
  <si>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</si>
  <si>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</si>
  <si>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</si>
  <si>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</si>
  <si>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</si>
  <si>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</si>
  <si>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</si>
  <si>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</si>
  <si>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</si>
  <si>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</si>
  <si>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</si>
  <si>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</si>
  <si>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</si>
  <si>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</si>
  <si>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</si>
  <si>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</si>
  <si>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</si>
  <si>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</si>
  <si>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</si>
  <si>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</si>
  <si>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</si>
  <si>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</si>
  <si>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</si>
  <si>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</si>
  <si>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</si>
  <si>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</si>
  <si>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</si>
  <si>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</si>
  <si>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</si>
  <si>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</si>
  <si>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</si>
  <si>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</si>
  <si>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</si>
  <si>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</si>
  <si>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</si>
  <si>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</si>
  <si>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</si>
  <si>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</si>
  <si>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</si>
  <si>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</si>
  <si>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</si>
  <si>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</si>
  <si>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</si>
  <si>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</si>
  <si>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</si>
  <si>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</si>
  <si>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</si>
  <si>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</si>
  <si>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</si>
  <si>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</si>
  <si>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</si>
  <si>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</si>
  <si>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</si>
  <si>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</si>
  <si>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</si>
  <si>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</si>
  <si>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</si>
  <si>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</si>
  <si>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</si>
  <si>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</si>
  <si>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</si>
  <si>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</si>
  <si>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</si>
  <si>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</si>
  <si>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</si>
  <si>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</si>
  <si>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</si>
  <si>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</si>
  <si>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</si>
  <si>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</si>
  <si>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</si>
  <si>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</si>
  <si>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</si>
  <si>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</si>
  <si>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</si>
  <si>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</si>
  <si>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</si>
  <si>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</si>
  <si>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</si>
  <si>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</si>
  <si>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</si>
  <si>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</si>
  <si>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</si>
  <si>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</si>
  <si>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</si>
  <si>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</si>
  <si>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</si>
  <si>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</si>
  <si>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</si>
  <si>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</si>
  <si>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</si>
  <si>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</si>
  <si>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</si>
  <si>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</si>
  <si>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</si>
  <si>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</si>
  <si>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</si>
  <si>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</si>
  <si>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</si>
  <si>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</si>
  <si>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</si>
  <si>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</si>
  <si>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</si>
  <si>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</si>
  <si>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</si>
  <si>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</si>
  <si>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</si>
  <si>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</si>
  <si>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</si>
  <si>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</si>
  <si>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</si>
  <si>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</si>
  <si>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</si>
  <si>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</si>
  <si>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</si>
  <si>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</si>
  <si>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</si>
  <si>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</si>
  <si>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</si>
  <si>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</si>
  <si>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</si>
  <si>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</si>
  <si>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</si>
  <si>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</si>
  <si>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</si>
  <si>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</si>
  <si>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</si>
  <si>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</si>
  <si>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</si>
  <si>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</si>
  <si>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</si>
  <si>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</si>
  <si>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</si>
  <si>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</si>
  <si>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</si>
  <si>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</si>
  <si>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</si>
  <si>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</si>
  <si>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</si>
  <si>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</si>
  <si>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</si>
  <si>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</si>
  <si>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</si>
  <si>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</si>
  <si>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</si>
  <si>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</si>
  <si>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</si>
  <si>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</si>
  <si>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</si>
  <si>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</si>
  <si>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</si>
  <si>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</si>
  <si>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</si>
  <si>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</si>
  <si>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</si>
  <si>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</si>
  <si>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</si>
  <si>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</si>
  <si>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</si>
  <si>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</si>
  <si>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</si>
  <si>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</si>
  <si>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</si>
  <si>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</si>
  <si>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</si>
  <si>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</si>
  <si>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</si>
  <si>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</si>
  <si>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</si>
  <si>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</si>
  <si>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</si>
  <si>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</si>
  <si>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</si>
  <si>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</si>
  <si>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</si>
  <si>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</si>
  <si>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</si>
  <si>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</si>
  <si>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</si>
  <si>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</si>
  <si>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</si>
  <si>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</si>
  <si>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</si>
  <si>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</si>
  <si>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</si>
  <si>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</si>
  <si>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</si>
  <si>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</si>
  <si>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</si>
  <si>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</si>
  <si>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</si>
  <si>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</si>
  <si>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</si>
  <si>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</si>
  <si>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</si>
  <si>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</si>
  <si>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</si>
  <si>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</si>
  <si>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</si>
  <si>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</si>
  <si>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</si>
  <si>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</si>
  <si>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</si>
  <si>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</si>
  <si>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</si>
  <si>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</si>
  <si>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</si>
  <si>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</si>
  <si>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</si>
  <si>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</si>
  <si>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</si>
  <si>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</si>
  <si>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</si>
  <si>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</si>
  <si>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</si>
  <si>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</si>
  <si>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</si>
  <si>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</si>
  <si>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</si>
  <si>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</si>
  <si>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</si>
  <si>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</si>
  <si>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</si>
  <si>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</si>
  <si>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</si>
  <si>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</si>
  <si>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</si>
  <si>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</si>
  <si>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</si>
  <si>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</si>
  <si>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</si>
  <si>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</si>
  <si>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</si>
  <si>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</si>
  <si>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</si>
  <si>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</si>
  <si>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</si>
  <si>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</si>
  <si>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</si>
  <si>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</si>
  <si>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</si>
  <si>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</si>
  <si>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</si>
  <si>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</si>
  <si>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</si>
  <si>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</si>
  <si>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</si>
  <si>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</si>
  <si>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</si>
  <si>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</si>
  <si>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</si>
  <si>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</si>
  <si>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</si>
  <si>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</si>
  <si>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</si>
  <si>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</si>
  <si>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</si>
  <si>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</si>
  <si>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</si>
  <si>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</si>
  <si>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</si>
  <si>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</si>
  <si>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</si>
  <si>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</si>
  <si>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</si>
  <si>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</si>
  <si>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</si>
  <si>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</si>
  <si>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</si>
  <si>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</si>
  <si>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</si>
  <si>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</si>
  <si>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</si>
  <si>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</si>
  <si>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</si>
  <si>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</si>
  <si>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</si>
  <si>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</si>
  <si>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</si>
  <si>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</si>
  <si>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</si>
  <si>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</si>
  <si>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</si>
  <si>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</si>
  <si>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</si>
  <si>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</si>
  <si>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</si>
  <si>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</si>
  <si>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</si>
  <si>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</si>
  <si>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</si>
  <si>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</si>
  <si>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</si>
  <si>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</si>
  <si>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</si>
  <si>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</si>
  <si>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</si>
  <si>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</si>
  <si>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</si>
  <si>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</si>
  <si>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</si>
  <si>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</si>
  <si>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</si>
  <si>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</si>
  <si>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</si>
  <si>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</si>
  <si>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</si>
  <si>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</si>
  <si>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</si>
  <si>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</si>
  <si>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</si>
  <si>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</si>
  <si>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</si>
  <si>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</si>
  <si>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</si>
  <si>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</si>
  <si>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</si>
  <si>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</si>
  <si>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</si>
  <si>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</si>
  <si>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</si>
  <si>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</si>
  <si>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</si>
  <si>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</si>
  <si>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</si>
  <si>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</si>
  <si>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</si>
  <si>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</si>
  <si>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</si>
  <si>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</si>
  <si>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</si>
  <si>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</si>
  <si>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</si>
  <si>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</si>
  <si>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</si>
  <si>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</si>
  <si>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</si>
  <si>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</si>
  <si>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</si>
  <si>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</si>
  <si>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</si>
  <si>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</si>
  <si>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</si>
  <si>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</si>
  <si>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</si>
  <si>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</si>
  <si>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</si>
  <si>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</si>
  <si>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</si>
  <si>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</si>
  <si>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</si>
  <si>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</si>
  <si>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</si>
  <si>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</si>
  <si>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</si>
  <si>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</si>
  <si>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</si>
  <si>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</si>
  <si>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</si>
  <si>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</si>
  <si>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</si>
  <si>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</si>
  <si>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</si>
  <si>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</si>
  <si>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</si>
  <si>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</si>
  <si>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</si>
  <si>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</si>
  <si>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</si>
  <si>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</si>
  <si>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</si>
  <si>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</si>
  <si>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</si>
  <si>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</si>
  <si>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</si>
  <si>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</si>
  <si>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</si>
  <si>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</si>
  <si>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</si>
  <si>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</si>
  <si>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</si>
  <si>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</si>
  <si>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</si>
  <si>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</si>
  <si>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</si>
  <si>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</si>
  <si>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</si>
  <si>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</si>
  <si>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</si>
  <si>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</si>
  <si>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</si>
  <si>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</si>
  <si>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</si>
  <si>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</si>
  <si>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</si>
  <si>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</si>
  <si>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</si>
  <si>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</si>
  <si>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</si>
  <si>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</si>
  <si>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</si>
  <si>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</si>
  <si>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</si>
  <si>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</si>
  <si>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</si>
  <si>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</si>
  <si>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</si>
  <si>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</si>
  <si>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</si>
  <si>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</si>
  <si>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</si>
  <si>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</si>
  <si>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</si>
  <si>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</si>
  <si>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</si>
  <si>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</si>
  <si>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</si>
  <si>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</si>
  <si>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</si>
  <si>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</si>
  <si>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</si>
  <si>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</si>
  <si>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</si>
  <si>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</si>
  <si>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</si>
  <si>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</si>
  <si>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</si>
  <si>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</si>
  <si>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</si>
  <si>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</si>
  <si>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</si>
  <si>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</si>
  <si>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</si>
  <si>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</si>
  <si>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</si>
  <si>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</si>
  <si>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</si>
  <si>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</si>
  <si>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</si>
  <si>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</si>
  <si>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</si>
  <si>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</si>
  <si>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</si>
  <si>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</si>
  <si>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</si>
  <si>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</si>
  <si>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</si>
  <si>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</si>
  <si>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</si>
  <si>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</si>
  <si>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</si>
  <si>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</si>
  <si>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</si>
  <si>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</si>
  <si>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</si>
  <si>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</si>
  <si>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</si>
  <si>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</si>
  <si>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</si>
  <si>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</si>
  <si>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</si>
  <si>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</si>
  <si>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</si>
  <si>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</si>
  <si>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</si>
  <si>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</si>
  <si>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</si>
  <si>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</si>
  <si>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</si>
  <si>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</si>
  <si>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</si>
  <si>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</si>
  <si>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</si>
  <si>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</si>
  <si>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</si>
  <si>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</si>
  <si>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</si>
  <si>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</si>
  <si>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</si>
  <si>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</si>
  <si>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</si>
  <si>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</si>
  <si>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</si>
  <si>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</si>
  <si>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</si>
  <si>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</si>
  <si>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</si>
  <si>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</si>
  <si>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</si>
  <si>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</si>
  <si>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</si>
  <si>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</si>
  <si>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</si>
  <si>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</si>
  <si>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</si>
  <si>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</si>
  <si>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</si>
  <si>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</si>
  <si>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</si>
  <si>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</si>
  <si>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</si>
  <si>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</si>
  <si>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</si>
  <si>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</si>
  <si>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</si>
  <si>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</si>
  <si>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</si>
  <si>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</si>
  <si>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</si>
  <si>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</si>
  <si>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</si>
  <si>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</si>
  <si>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</si>
  <si>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</si>
  <si>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</si>
  <si>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</si>
  <si>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</si>
  <si>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</si>
  <si>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</si>
  <si>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</si>
  <si>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</si>
  <si>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</si>
  <si>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</si>
  <si>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</si>
  <si>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</si>
  <si>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</si>
  <si>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</si>
  <si>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</si>
  <si>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</si>
  <si>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</si>
  <si>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</si>
  <si>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</si>
  <si>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</si>
  <si>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</si>
  <si>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</si>
  <si>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</si>
  <si>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</si>
  <si>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</si>
  <si>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</si>
  <si>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</si>
  <si>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</si>
  <si>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</si>
  <si>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</si>
  <si>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</si>
  <si>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</si>
  <si>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</si>
  <si>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</si>
  <si>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</si>
  <si>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</si>
  <si>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</si>
  <si>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</si>
  <si>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</si>
  <si>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</si>
  <si>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</si>
  <si>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</si>
  <si>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</si>
  <si>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</si>
  <si>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</si>
  <si>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</si>
  <si>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</si>
  <si>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</si>
  <si>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</si>
  <si>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</si>
  <si>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</si>
  <si>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</si>
  <si>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</si>
  <si>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</si>
  <si>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</si>
  <si>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</si>
  <si>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</si>
  <si>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</si>
  <si>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</si>
  <si>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</si>
  <si>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</si>
  <si>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</si>
  <si>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</si>
  <si>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</si>
  <si>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</si>
  <si>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</si>
  <si>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</si>
  <si>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</si>
  <si>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</si>
  <si>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</si>
  <si>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</si>
  <si>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</si>
  <si>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</si>
  <si>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</si>
  <si>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</si>
  <si>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</si>
  <si>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</si>
  <si>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</si>
  <si>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</si>
  <si>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</si>
  <si>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</si>
  <si>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</si>
  <si>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</si>
  <si>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</si>
  <si>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</si>
  <si>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</si>
  <si>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</si>
  <si>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</si>
  <si>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</si>
  <si>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</si>
  <si>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</si>
  <si>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</si>
  <si>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</si>
  <si>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</si>
  <si>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</si>
  <si>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</si>
  <si>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</si>
  <si>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</si>
  <si>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</si>
  <si>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</si>
  <si>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</si>
  <si>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</si>
  <si>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</si>
  <si>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</si>
  <si>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</si>
  <si>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</si>
  <si>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</si>
  <si>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</si>
  <si>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</si>
  <si>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</si>
  <si>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</si>
  <si>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</si>
  <si>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</si>
  <si>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</si>
  <si>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</si>
  <si>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</si>
  <si>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</si>
  <si>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</si>
  <si>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</si>
  <si>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</si>
  <si>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</si>
  <si>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</si>
  <si>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</si>
  <si>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</si>
  <si>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</si>
  <si>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</si>
  <si>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</si>
  <si>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</si>
  <si>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</si>
  <si>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</si>
  <si>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</si>
  <si>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</si>
  <si>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</si>
  <si>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</si>
  <si>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</si>
  <si>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</si>
  <si>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</si>
  <si>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</si>
  <si>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</si>
  <si>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</si>
  <si>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</si>
  <si>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</si>
  <si>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</si>
  <si>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</si>
  <si>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</si>
  <si>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</si>
  <si>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</si>
  <si>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</si>
  <si>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</si>
  <si>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</si>
  <si>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</si>
  <si>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</si>
  <si>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</si>
  <si>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</si>
  <si>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</si>
  <si>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</si>
  <si>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</si>
  <si>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</si>
  <si>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</si>
  <si>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</si>
  <si>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</si>
  <si>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</si>
  <si>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</si>
  <si>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</si>
  <si>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</si>
  <si>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</si>
  <si>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</si>
  <si>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</si>
  <si>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</si>
  <si>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</si>
  <si>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</si>
  <si>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</si>
  <si>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</si>
  <si>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</si>
  <si>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</si>
  <si>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</si>
  <si>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</si>
  <si>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</si>
  <si>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</si>
  <si>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</si>
  <si>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</si>
  <si>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</si>
  <si>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</si>
  <si>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</si>
  <si>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</si>
  <si>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</si>
  <si>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</si>
  <si>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</si>
  <si>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</si>
  <si>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</si>
  <si>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</si>
  <si>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</si>
  <si>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</si>
  <si>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</si>
  <si>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</si>
  <si>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</si>
  <si>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</si>
  <si>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</si>
  <si>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</si>
  <si>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</si>
  <si>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</si>
  <si>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</si>
  <si>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</si>
  <si>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</si>
  <si>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</si>
  <si>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</si>
  <si>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</si>
  <si>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</si>
  <si>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</si>
  <si>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</si>
  <si>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</si>
  <si>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</si>
  <si>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</si>
  <si>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</si>
  <si>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</si>
  <si>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</si>
  <si>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</si>
  <si>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</si>
  <si>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</si>
  <si>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</si>
  <si>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</si>
  <si>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</si>
  <si>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</si>
  <si>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</si>
  <si>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</si>
  <si>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</si>
  <si>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</si>
  <si>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</si>
  <si>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</si>
  <si>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</si>
  <si>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</si>
  <si>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</si>
  <si>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</si>
  <si>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</si>
  <si>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</si>
  <si>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</si>
  <si>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</si>
  <si>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</si>
  <si>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</si>
  <si>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</si>
  <si>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</si>
  <si>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</si>
  <si>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</si>
  <si>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</si>
  <si>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</si>
  <si>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</si>
  <si>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</si>
  <si>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</si>
  <si>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</si>
  <si>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</si>
  <si>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</si>
  <si>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</si>
  <si>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</si>
  <si>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</si>
  <si>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</si>
  <si>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</si>
  <si>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</si>
  <si>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</si>
  <si>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</si>
  <si>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</si>
  <si>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</si>
  <si>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</si>
  <si>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</si>
  <si>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</si>
  <si>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</si>
  <si>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</si>
  <si>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</si>
  <si>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</si>
  <si>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</si>
  <si>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</si>
  <si>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</si>
  <si>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</si>
  <si>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</si>
  <si>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</si>
  <si>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</si>
  <si>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</si>
  <si>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</si>
  <si>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</si>
  <si>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</si>
  <si>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</si>
  <si>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</si>
  <si>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</si>
  <si>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</si>
  <si>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</si>
  <si>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</si>
  <si>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</si>
  <si>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</si>
  <si>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</si>
  <si>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</si>
  <si>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</si>
  <si>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</si>
  <si>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</si>
  <si>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</si>
  <si>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</si>
  <si>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</si>
  <si>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</si>
  <si>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</si>
  <si>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</si>
  <si>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</si>
  <si>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</si>
  <si>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</si>
  <si>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</si>
  <si>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</si>
  <si>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</si>
  <si>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</si>
  <si>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</si>
  <si>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</si>
  <si>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</si>
  <si>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</si>
  <si>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</si>
  <si>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</si>
  <si>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</si>
  <si>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</si>
  <si>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</si>
  <si>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</si>
  <si>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</si>
  <si>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</si>
  <si>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</si>
  <si>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</si>
  <si>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</si>
  <si>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</si>
  <si>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</si>
  <si>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</si>
  <si>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</si>
  <si>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</si>
  <si>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</si>
  <si>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</si>
  <si>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</si>
  <si>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</si>
  <si>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</si>
  <si>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</si>
  <si>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</si>
  <si>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</si>
  <si>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</si>
  <si>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</si>
  <si>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</si>
  <si>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</si>
  <si>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</si>
  <si>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</si>
  <si>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</si>
  <si>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</si>
  <si>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</si>
  <si>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</si>
  <si>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</si>
  <si>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</si>
  <si>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</si>
  <si>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</si>
  <si>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</si>
  <si>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</si>
  <si>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</si>
  <si>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</si>
  <si>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</si>
  <si>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</si>
  <si>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</si>
  <si>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</si>
  <si>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</si>
  <si>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</si>
  <si>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</si>
  <si>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</si>
  <si>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</si>
  <si>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</si>
  <si>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</si>
  <si>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</si>
  <si>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</si>
  <si>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</si>
  <si>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</si>
  <si>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</si>
  <si>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</si>
  <si>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</si>
  <si>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</si>
  <si>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</si>
  <si>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</si>
  <si>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</si>
  <si>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</si>
  <si>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</si>
  <si>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</si>
  <si>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</si>
  <si>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</si>
  <si>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</si>
  <si>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</si>
  <si>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</si>
  <si>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</si>
  <si>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</si>
  <si>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</si>
  <si>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</si>
  <si>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</si>
  <si>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</si>
  <si>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</si>
  <si>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</si>
  <si>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</si>
  <si>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</si>
  <si>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</si>
  <si>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</si>
  <si>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</si>
  <si>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</si>
  <si>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</si>
  <si>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</si>
  <si>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</si>
  <si>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</si>
  <si>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</si>
  <si>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</si>
  <si>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</si>
  <si>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</si>
  <si>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</si>
  <si>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</si>
  <si>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</si>
  <si>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</si>
  <si>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</si>
  <si>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</si>
  <si>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</si>
  <si>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</si>
  <si>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</si>
  <si>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</si>
  <si>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</si>
  <si>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</si>
  <si>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</si>
  <si>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</si>
  <si>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</si>
  <si>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</si>
  <si>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</si>
  <si>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</si>
  <si>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</si>
  <si>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</si>
  <si>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</si>
  <si>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</si>
  <si>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</si>
  <si>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</si>
  <si>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</si>
  <si>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</si>
  <si>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</si>
  <si>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</si>
  <si>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</si>
  <si>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</si>
  <si>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</si>
  <si>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</si>
  <si>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</si>
  <si>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</si>
  <si>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</si>
  <si>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</si>
  <si>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</si>
  <si>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</si>
  <si>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</si>
  <si>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</si>
  <si>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</si>
  <si>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</si>
  <si>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</si>
  <si>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</si>
  <si>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</si>
  <si>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</si>
  <si>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</si>
  <si>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</si>
  <si>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</si>
  <si>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</si>
  <si>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</si>
  <si>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</si>
  <si>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</si>
  <si>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</si>
  <si>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</si>
  <si>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</si>
  <si>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</si>
  <si>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</si>
  <si>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</si>
  <si>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</si>
  <si>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</si>
  <si>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</si>
  <si>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</si>
  <si>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</si>
  <si>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</si>
  <si>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</si>
  <si>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</si>
  <si>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</si>
  <si>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</si>
  <si>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</si>
  <si>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</si>
  <si>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</si>
  <si>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</si>
  <si>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</si>
  <si>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</si>
  <si>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</si>
  <si>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</si>
  <si>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</si>
  <si>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</si>
  <si>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</si>
  <si>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</si>
  <si>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</si>
  <si>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</si>
  <si>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</si>
  <si>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</si>
  <si>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</si>
  <si>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</si>
  <si>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</si>
  <si>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</si>
  <si>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</si>
  <si>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</si>
  <si>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</si>
  <si>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</si>
  <si>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</si>
  <si>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</si>
  <si>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</si>
  <si>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</si>
  <si>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</si>
  <si>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</si>
  <si>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</si>
  <si>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</si>
  <si>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</si>
  <si>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</si>
  <si>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</si>
  <si>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</si>
  <si>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</si>
  <si>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</si>
  <si>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</si>
  <si>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</si>
  <si>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</si>
  <si>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</si>
  <si>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</si>
  <si>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</si>
  <si>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</si>
  <si>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</si>
  <si>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</si>
  <si>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</si>
  <si>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</si>
  <si>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</si>
  <si>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</si>
  <si>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</si>
  <si>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</si>
  <si>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</si>
  <si>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</si>
  <si>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</si>
  <si>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</si>
  <si>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</si>
  <si>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</si>
  <si>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</si>
  <si>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</si>
  <si>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</si>
  <si>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</si>
  <si>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</si>
  <si>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</si>
  <si>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</si>
  <si>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</si>
  <si>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</si>
  <si>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</si>
  <si>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</si>
  <si>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</si>
  <si>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</si>
  <si>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</si>
  <si>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</si>
  <si>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</si>
  <si>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</si>
  <si>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</si>
  <si>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</si>
  <si>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</si>
  <si>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</si>
  <si>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</si>
  <si>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</si>
  <si>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</si>
  <si>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</si>
  <si>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</si>
  <si>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</si>
  <si>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</si>
  <si>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</si>
  <si>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</si>
  <si>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</si>
  <si>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</si>
  <si>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</si>
  <si>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</si>
  <si>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</si>
  <si>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</si>
  <si>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</si>
  <si>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</si>
  <si>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</si>
  <si>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</si>
  <si>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</si>
  <si>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</si>
  <si>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</si>
  <si>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</si>
  <si>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</si>
  <si>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</si>
  <si>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</si>
  <si>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</si>
  <si>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</si>
  <si>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</si>
  <si>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</si>
  <si>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</si>
  <si>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</si>
  <si>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</si>
  <si>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</si>
  <si>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</si>
  <si>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</si>
  <si>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</si>
  <si>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</si>
  <si>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</si>
  <si>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</si>
  <si>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</si>
  <si>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</si>
  <si>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</si>
  <si>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</si>
  <si>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</si>
  <si>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</si>
  <si>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</si>
  <si>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</si>
  <si>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</si>
  <si>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</si>
  <si>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</si>
  <si>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</si>
  <si>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</si>
  <si>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</si>
  <si>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</si>
  <si>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</si>
  <si>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</si>
  <si>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</si>
  <si>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</si>
  <si>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</si>
  <si>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</si>
  <si>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</si>
  <si>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</si>
  <si>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</si>
  <si>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</si>
  <si>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</si>
  <si>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</si>
  <si>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</si>
  <si>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</si>
  <si>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</si>
  <si>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</si>
  <si>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</si>
  <si>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</si>
  <si>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</si>
  <si>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</si>
  <si>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</si>
  <si>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</si>
  <si>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</si>
  <si>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</si>
  <si>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</si>
  <si>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</si>
  <si>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</si>
  <si>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</si>
  <si>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</si>
  <si>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</si>
  <si>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</si>
  <si>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</si>
  <si>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</si>
  <si>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</si>
  <si>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</si>
  <si>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</si>
  <si>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</si>
  <si>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</si>
  <si>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</si>
  <si>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</si>
  <si>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</si>
  <si>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</si>
  <si>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</si>
  <si>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</si>
  <si>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</si>
  <si>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</si>
  <si>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</si>
  <si>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</si>
  <si>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</si>
  <si>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</si>
  <si>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</si>
  <si>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</si>
  <si>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</si>
  <si>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</si>
  <si>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</si>
  <si>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</si>
  <si>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</si>
  <si>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</si>
  <si>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</si>
  <si>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</si>
  <si>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</si>
  <si>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</si>
  <si>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</si>
  <si>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</si>
  <si>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</si>
  <si>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</si>
  <si>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</si>
  <si>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</si>
  <si>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</si>
  <si>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</si>
  <si>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</si>
  <si>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</si>
  <si>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</si>
  <si>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</si>
  <si>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</si>
  <si>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</si>
  <si>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</si>
  <si>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</si>
  <si>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</si>
  <si>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</si>
  <si>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</si>
  <si>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</si>
  <si>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</si>
  <si>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</si>
  <si>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</si>
  <si>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</si>
  <si>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</si>
  <si>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</si>
  <si>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</si>
  <si>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</si>
  <si>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</si>
  <si>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</si>
  <si>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</si>
  <si>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</si>
  <si>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</si>
  <si>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</si>
  <si>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</si>
  <si>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</si>
  <si>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</si>
  <si>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</si>
  <si>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</si>
  <si>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</si>
  <si>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</si>
  <si>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</si>
  <si>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</si>
  <si>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</si>
  <si>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</si>
  <si>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</si>
  <si>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</si>
  <si>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</si>
  <si>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</si>
  <si>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</si>
  <si>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</si>
  <si>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</si>
  <si>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</si>
  <si>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</si>
  <si>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</si>
  <si>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</si>
  <si>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</si>
  <si>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</si>
  <si>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</si>
  <si>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</si>
  <si>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</si>
  <si>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</si>
  <si>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</si>
  <si>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</si>
  <si>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</si>
  <si>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</si>
  <si>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</si>
  <si>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</si>
  <si>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</si>
  <si>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</si>
  <si>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</si>
  <si>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</si>
  <si>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</si>
  <si>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</si>
  <si>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</si>
  <si>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</si>
  <si>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</si>
  <si>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</si>
  <si>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</si>
  <si>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</si>
  <si>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</si>
  <si>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</si>
  <si>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</si>
  <si>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</si>
  <si>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</si>
  <si>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</si>
  <si>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</si>
  <si>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</si>
  <si>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</si>
  <si>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</si>
  <si>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</si>
  <si>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</si>
  <si>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</si>
  <si>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</si>
  <si>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</si>
  <si>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</si>
  <si>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</si>
  <si>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</si>
  <si>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</si>
  <si>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</si>
  <si>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</si>
  <si>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</si>
  <si>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</si>
  <si>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</si>
  <si>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</si>
  <si>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</si>
  <si>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</si>
  <si>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</si>
  <si>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</si>
  <si>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</si>
  <si>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</si>
  <si>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</si>
  <si>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</si>
  <si>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</si>
  <si>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</si>
  <si>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</si>
  <si>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</si>
  <si>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</si>
  <si>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</si>
  <si>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</si>
  <si>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</si>
  <si>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</si>
  <si>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</si>
  <si>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</si>
  <si>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</si>
  <si>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</si>
  <si>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</si>
  <si>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</si>
  <si>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</si>
  <si>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</si>
  <si>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</si>
  <si>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</si>
  <si>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</si>
  <si>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</si>
  <si>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</si>
  <si>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</si>
  <si>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</si>
  <si>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</si>
  <si>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</si>
  <si>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</si>
  <si>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</si>
  <si>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</si>
  <si>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</si>
  <si>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</si>
  <si>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</si>
  <si>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</si>
  <si>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</si>
  <si>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</si>
  <si>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</si>
  <si>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</si>
  <si>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</si>
  <si>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</si>
  <si>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</si>
  <si>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</si>
  <si>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</si>
  <si>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</si>
  <si>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</si>
  <si>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</si>
  <si>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</si>
  <si>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</si>
  <si>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</si>
  <si>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</si>
  <si>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</si>
  <si>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</si>
  <si>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</si>
  <si>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</si>
  <si>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</si>
  <si>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</si>
  <si>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</si>
  <si>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</si>
  <si>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</si>
  <si>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</si>
  <si>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</si>
  <si>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</si>
  <si>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</si>
  <si>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</si>
  <si>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</si>
  <si>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</si>
  <si>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</si>
  <si>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</si>
  <si>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</si>
  <si>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</si>
  <si>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</si>
  <si>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</si>
  <si>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</si>
  <si>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</si>
  <si>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</si>
  <si>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</si>
  <si>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</si>
  <si>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</si>
  <si>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</si>
  <si>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</si>
  <si>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</si>
  <si>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</si>
  <si>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</si>
  <si>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</si>
  <si>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</si>
  <si>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</si>
  <si>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</si>
  <si>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</si>
  <si>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</si>
  <si>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</si>
  <si>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</si>
  <si>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</si>
  <si>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</si>
  <si>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</si>
  <si>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</si>
  <si>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</si>
  <si>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</si>
  <si>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</si>
  <si>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</si>
  <si>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</si>
  <si>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</si>
  <si>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</si>
  <si>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</si>
  <si>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</si>
  <si>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</si>
  <si>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</si>
  <si>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</si>
  <si>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</si>
  <si>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</si>
  <si>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</si>
  <si>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</si>
  <si>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</si>
  <si>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</si>
  <si>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</si>
  <si>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</si>
  <si>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</si>
  <si>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</si>
  <si>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</si>
  <si>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</si>
  <si>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</si>
  <si>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</si>
  <si>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</si>
  <si>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</si>
  <si>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</si>
  <si>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</si>
  <si>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</si>
  <si>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</si>
  <si>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</si>
  <si>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</si>
  <si>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</si>
  <si>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</si>
  <si>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</si>
  <si>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</si>
  <si>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</si>
  <si>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</si>
  <si>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</si>
  <si>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</si>
  <si>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</si>
  <si>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</si>
  <si>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</si>
  <si>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</si>
  <si>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</si>
  <si>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</si>
  <si>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</si>
  <si>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</si>
  <si>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</si>
  <si>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</si>
  <si>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</si>
  <si>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</si>
  <si>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</si>
  <si>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</si>
  <si>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</si>
  <si>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</si>
  <si>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</si>
  <si>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</si>
  <si>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</si>
  <si>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</si>
  <si>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</si>
  <si>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</si>
  <si>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</si>
  <si>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</si>
  <si>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</si>
  <si>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</si>
  <si>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</si>
  <si>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</si>
  <si>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</si>
  <si>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</si>
  <si>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</si>
  <si>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</si>
  <si>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</si>
  <si>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</si>
  <si>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</si>
  <si>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</si>
  <si>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</si>
  <si>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</si>
  <si>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</si>
  <si>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</si>
  <si>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</si>
  <si>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</si>
  <si>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</si>
  <si>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</si>
  <si>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</si>
  <si>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</si>
  <si>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</si>
  <si>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</si>
  <si>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</si>
  <si>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</si>
  <si>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</si>
  <si>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</si>
  <si>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</si>
  <si>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</si>
  <si>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</si>
  <si>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</si>
  <si>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</si>
  <si>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</si>
  <si>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</si>
  <si>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</si>
  <si>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</si>
  <si>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</si>
  <si>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</si>
  <si>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</si>
  <si>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</si>
  <si>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</si>
  <si>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</si>
  <si>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</si>
  <si>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</si>
  <si>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</si>
  <si>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</si>
  <si>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</si>
  <si>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</si>
  <si>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</si>
  <si>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</si>
  <si>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</si>
  <si>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</si>
  <si>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</si>
  <si>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</si>
  <si>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</si>
  <si>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</si>
  <si>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</si>
  <si>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</si>
  <si>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</si>
  <si>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</si>
  <si>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</si>
  <si>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</si>
  <si>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</si>
  <si>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</si>
  <si>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</si>
  <si>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</si>
  <si>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</si>
  <si>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</si>
  <si>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</si>
  <si>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</si>
  <si>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</si>
  <si>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</si>
  <si>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</si>
  <si>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</si>
  <si>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</si>
  <si>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</si>
  <si>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</si>
  <si>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</si>
  <si>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</si>
  <si>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</si>
  <si>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</si>
  <si>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</si>
  <si>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</si>
  <si>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</si>
  <si>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</si>
  <si>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</si>
  <si>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</si>
  <si>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</si>
  <si>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</si>
  <si>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</si>
  <si>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</si>
  <si>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</si>
  <si>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</si>
  <si>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</si>
  <si>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</si>
  <si>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</si>
  <si>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</si>
  <si>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</si>
  <si>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</si>
  <si>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</si>
  <si>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</si>
  <si>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</si>
  <si>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</si>
  <si>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</si>
  <si>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</si>
  <si>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</si>
  <si>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</si>
  <si>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</si>
  <si>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</si>
  <si>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</si>
  <si>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</si>
  <si>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</si>
  <si>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</si>
  <si>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</si>
  <si>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</si>
  <si>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</si>
  <si>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</si>
  <si>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</si>
  <si>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</si>
  <si>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</si>
  <si>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</si>
  <si>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</si>
  <si>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</si>
  <si>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</si>
  <si>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</si>
  <si>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</si>
  <si>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</si>
  <si>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</si>
  <si>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</si>
  <si>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</si>
  <si>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</si>
  <si>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</si>
  <si>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</si>
  <si>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</si>
  <si>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</si>
  <si>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</si>
  <si>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</si>
  <si>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</si>
  <si>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</si>
  <si>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</si>
  <si>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</si>
  <si>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</si>
  <si>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</si>
  <si>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</si>
  <si>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</si>
  <si>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</si>
  <si>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</si>
  <si>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</si>
  <si>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</si>
  <si>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</si>
  <si>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</si>
  <si>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</si>
  <si>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</si>
  <si>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</si>
  <si>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</si>
  <si>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</si>
  <si>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</si>
  <si>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</si>
  <si>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</si>
  <si>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</si>
  <si>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</si>
  <si>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</si>
  <si>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</si>
  <si>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</si>
  <si>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</si>
  <si>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</si>
  <si>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</si>
  <si>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</si>
  <si>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</si>
  <si>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</si>
  <si>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</si>
  <si>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</si>
  <si>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</si>
  <si>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</si>
  <si>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</si>
  <si>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</si>
  <si>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</si>
  <si>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</si>
  <si>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</si>
  <si>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</si>
  <si>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</si>
  <si>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</si>
  <si>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</si>
  <si>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</si>
  <si>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</si>
  <si>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</si>
  <si>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</si>
  <si>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</si>
  <si>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</si>
  <si>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</si>
  <si>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</si>
  <si>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</si>
  <si>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</si>
  <si>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</si>
  <si>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</si>
  <si>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</si>
  <si>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</si>
  <si>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</si>
  <si>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</si>
  <si>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</si>
  <si>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</si>
  <si>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</si>
  <si>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</si>
  <si>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</si>
  <si>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</si>
  <si>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</si>
  <si>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</si>
  <si>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</si>
  <si>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</si>
  <si>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</si>
  <si>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</si>
  <si>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</si>
  <si>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</si>
  <si>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</si>
  <si>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</si>
  <si>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</si>
  <si>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</si>
  <si>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</si>
  <si>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</si>
  <si>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</si>
  <si>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</si>
  <si>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</si>
  <si>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</si>
  <si>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</si>
  <si>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</si>
  <si>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</si>
  <si>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</si>
  <si>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</si>
  <si>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</si>
  <si>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</si>
  <si>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</si>
  <si>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</si>
  <si>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</si>
  <si>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</si>
  <si>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</si>
  <si>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</si>
  <si>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</si>
  <si>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</si>
  <si>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</si>
  <si>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</si>
  <si>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</si>
  <si>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</si>
  <si>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</si>
  <si>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</si>
  <si>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</si>
  <si>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</si>
  <si>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</si>
  <si>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</si>
  <si>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</si>
  <si>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</si>
  <si>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</si>
  <si>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</si>
  <si>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</si>
  <si>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</si>
  <si>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</si>
  <si>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</si>
  <si>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</si>
  <si>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</si>
  <si>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</si>
  <si>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</si>
  <si>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</si>
  <si>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</si>
  <si>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</si>
  <si>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</si>
  <si>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</si>
  <si>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</si>
  <si>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</si>
  <si>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</si>
  <si>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</si>
  <si>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</si>
  <si>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</si>
  <si>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</si>
  <si>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</si>
  <si>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</si>
  <si>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</si>
  <si>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</si>
  <si>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</si>
  <si>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</si>
  <si>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</si>
  <si>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</si>
  <si>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</si>
  <si>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</si>
  <si>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</si>
  <si>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</si>
  <si>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</si>
  <si>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</si>
  <si>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</si>
  <si>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</si>
  <si>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</si>
  <si>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</si>
  <si>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</si>
  <si>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</si>
  <si>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</si>
  <si>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</si>
  <si>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</si>
  <si>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</si>
  <si>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</si>
  <si>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</si>
  <si>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</si>
  <si>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</si>
  <si>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</si>
  <si>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</si>
  <si>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</si>
  <si>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</si>
  <si>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</si>
  <si>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</si>
  <si>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</si>
  <si>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</si>
  <si>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</si>
  <si>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</si>
  <si>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</si>
  <si>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</si>
  <si>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</si>
  <si>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</si>
  <si>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</si>
  <si>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</si>
  <si>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</si>
  <si>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</si>
  <si>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</si>
  <si>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</si>
  <si>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</si>
  <si>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</si>
  <si>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</si>
  <si>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</si>
  <si>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</si>
  <si>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</si>
  <si>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</si>
  <si>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</si>
  <si>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</si>
  <si>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</si>
  <si>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</si>
  <si>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</si>
  <si>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</si>
  <si>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</si>
  <si>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</si>
  <si>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</si>
  <si>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</si>
  <si>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</si>
  <si>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</si>
  <si>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</si>
  <si>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</si>
  <si>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</si>
  <si>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</si>
  <si>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</si>
  <si>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</si>
  <si>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</si>
  <si>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</si>
  <si>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</si>
  <si>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</si>
  <si>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</si>
  <si>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</si>
  <si>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</si>
  <si>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</si>
  <si>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</si>
  <si>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</si>
  <si>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</si>
  <si>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</si>
  <si>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</si>
  <si>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</si>
  <si>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</si>
  <si>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</si>
  <si>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</si>
  <si>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</si>
  <si>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</si>
  <si>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</si>
  <si>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</si>
  <si>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</si>
  <si>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</si>
  <si>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</si>
  <si>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</si>
  <si>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</si>
  <si>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</si>
  <si>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</si>
  <si>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</si>
  <si>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</si>
  <si>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</si>
  <si>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</si>
  <si>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</si>
  <si>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</si>
  <si>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</si>
  <si>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</si>
  <si>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</si>
  <si>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</si>
  <si>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</si>
  <si>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</si>
  <si>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</si>
  <si>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</si>
  <si>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</si>
  <si>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</si>
  <si>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</si>
  <si>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</si>
  <si>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</si>
  <si>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</si>
  <si>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</si>
  <si>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</si>
  <si>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</si>
  <si>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</si>
  <si>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</si>
  <si>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</si>
  <si>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</si>
  <si>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</si>
  <si>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</si>
  <si>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</si>
  <si>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</si>
  <si>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</si>
  <si>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</si>
  <si>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</si>
  <si>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</si>
  <si>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</si>
  <si>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</si>
  <si>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</si>
  <si>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</si>
  <si>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</si>
  <si>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</si>
  <si>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</si>
  <si>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</si>
  <si>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</si>
  <si>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</si>
  <si>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</si>
  <si>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</si>
  <si>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</si>
  <si>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</si>
  <si>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</si>
  <si>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</si>
  <si>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</si>
  <si>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</si>
  <si>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</si>
  <si>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</si>
  <si>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</si>
  <si>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</si>
  <si>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</si>
  <si>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</si>
  <si>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</si>
  <si>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</si>
  <si>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</si>
  <si>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</si>
  <si>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</si>
  <si>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</si>
  <si>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</si>
  <si>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</si>
  <si>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</si>
  <si>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</si>
  <si>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</si>
  <si>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</si>
  <si>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</si>
  <si>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</si>
  <si>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</si>
  <si>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</si>
  <si>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</si>
  <si>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</si>
  <si>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</si>
  <si>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</si>
  <si>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</si>
  <si>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</si>
  <si>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</si>
  <si>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</si>
  <si>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</si>
  <si>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</si>
  <si>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</si>
  <si>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</si>
  <si>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</si>
  <si>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</si>
  <si>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</si>
  <si>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</si>
  <si>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</si>
  <si>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</si>
  <si>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</si>
  <si>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</si>
  <si>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</si>
  <si>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</si>
  <si>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</si>
  <si>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</si>
  <si>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</si>
  <si>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</si>
  <si>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</si>
  <si>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</si>
  <si>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</si>
  <si>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</si>
  <si>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</si>
  <si>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</si>
  <si>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</si>
  <si>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</si>
  <si>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</si>
  <si>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</si>
  <si>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</si>
  <si>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</si>
  <si>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</si>
  <si>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</si>
  <si>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</si>
  <si>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</si>
  <si>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</si>
  <si>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</si>
  <si>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</si>
  <si>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</si>
  <si>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</si>
  <si>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</si>
  <si>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</si>
  <si>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</si>
  <si>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</si>
  <si>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</si>
  <si>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</si>
  <si>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</si>
  <si>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</si>
  <si>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</si>
  <si>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</si>
  <si>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</si>
  <si>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</si>
  <si>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</si>
  <si>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</si>
  <si>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</si>
  <si>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</si>
  <si>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</si>
  <si>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</si>
  <si>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</si>
  <si>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</si>
  <si>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</si>
  <si>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</si>
  <si>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</si>
  <si>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</si>
  <si>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</si>
  <si>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</si>
  <si>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</si>
  <si>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</si>
  <si>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</si>
  <si>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</si>
  <si>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</si>
  <si>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</si>
  <si>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</si>
  <si>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</si>
  <si>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</si>
  <si>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</si>
  <si>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</si>
  <si>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</si>
  <si>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</si>
  <si>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</si>
  <si>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</si>
  <si>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</si>
  <si>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</si>
  <si>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</si>
  <si>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</si>
  <si>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</si>
  <si>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</si>
  <si>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</si>
  <si>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</si>
  <si>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</si>
  <si>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</si>
  <si>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</si>
  <si>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</si>
  <si>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</si>
  <si>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</si>
  <si>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</si>
  <si>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</si>
  <si>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</si>
  <si>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</si>
  <si>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</si>
  <si>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</si>
  <si>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</si>
  <si>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</si>
  <si>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</si>
  <si>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</si>
  <si>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</si>
  <si>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</si>
  <si>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</si>
  <si>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</si>
  <si>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</si>
  <si>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</si>
  <si>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</si>
  <si>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</si>
  <si>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</si>
  <si>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</si>
  <si>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</si>
  <si>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</si>
  <si>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</si>
  <si>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</si>
  <si>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</si>
  <si>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</si>
  <si>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</si>
  <si>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</si>
  <si>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</si>
  <si>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</si>
  <si>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</si>
  <si>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</si>
  <si>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</si>
  <si>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</si>
  <si>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</si>
  <si>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</si>
  <si>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</si>
  <si>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</si>
  <si>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</si>
  <si>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</si>
  <si>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</si>
  <si>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</si>
  <si>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</si>
  <si>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</si>
  <si>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</si>
  <si>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</si>
  <si>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</si>
  <si>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</si>
  <si>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</si>
  <si>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</si>
  <si>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</si>
  <si>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</si>
  <si>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</si>
  <si>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</si>
  <si>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</si>
  <si>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</si>
  <si>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</si>
  <si>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</si>
  <si>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</si>
  <si>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</si>
  <si>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</si>
  <si>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</si>
  <si>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</si>
  <si>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</si>
  <si>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</si>
  <si>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</si>
  <si>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</si>
  <si>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</si>
  <si>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</si>
  <si>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</si>
  <si>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</si>
  <si>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</si>
  <si>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</si>
  <si>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</si>
  <si>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</si>
  <si>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</si>
  <si>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</si>
  <si>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</si>
  <si>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</si>
  <si>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</si>
  <si>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</si>
  <si>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</si>
  <si>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</si>
  <si>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</si>
  <si>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</si>
  <si>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</si>
  <si>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</si>
  <si>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</si>
  <si>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</si>
  <si>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</si>
  <si>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</si>
  <si>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</si>
  <si>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</si>
  <si>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</si>
  <si>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</si>
  <si>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</si>
  <si>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</si>
  <si>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</si>
  <si>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</si>
  <si>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</si>
  <si>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</si>
  <si>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</si>
  <si>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</si>
  <si>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</si>
  <si>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</si>
  <si>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</si>
  <si>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</si>
  <si>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</si>
  <si>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</si>
  <si>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</si>
  <si>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</si>
  <si>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</si>
  <si>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</si>
  <si>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</si>
  <si>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</si>
  <si>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</si>
  <si>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</si>
  <si>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</si>
  <si>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</si>
  <si>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</si>
  <si>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</si>
  <si>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</si>
  <si>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</si>
  <si>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</si>
  <si>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</si>
  <si>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</si>
  <si>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</si>
  <si>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</si>
  <si>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</si>
  <si>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</si>
  <si>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</si>
  <si>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</si>
  <si>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</si>
  <si>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</si>
  <si>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</si>
  <si>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</si>
  <si>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</si>
  <si>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</si>
  <si>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</si>
  <si>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</si>
  <si>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</si>
  <si>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</si>
  <si>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</si>
  <si>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</si>
  <si>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</si>
  <si>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</si>
  <si>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</si>
  <si>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</si>
  <si>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</si>
  <si>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</si>
  <si>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</si>
  <si>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</si>
  <si>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</si>
  <si>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</si>
  <si>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</si>
  <si>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</si>
  <si>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</si>
  <si>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</si>
  <si>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</si>
  <si>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</si>
  <si>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</si>
  <si>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</si>
  <si>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</si>
  <si>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</si>
  <si>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</si>
  <si>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</si>
  <si>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</si>
  <si>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</si>
  <si>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</si>
  <si>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</si>
  <si>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</si>
  <si>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</si>
  <si>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</si>
  <si>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</si>
  <si>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</si>
  <si>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</si>
  <si>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</si>
  <si>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</si>
  <si>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</si>
  <si>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</si>
  <si>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</si>
  <si>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</si>
  <si>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</si>
  <si>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</si>
  <si>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</si>
  <si>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</si>
  <si>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</si>
  <si>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</si>
  <si>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</si>
  <si>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</si>
  <si>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</si>
  <si>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</si>
  <si>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</si>
  <si>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</si>
  <si>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</si>
  <si>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</si>
  <si>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</si>
  <si>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</si>
  <si>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</si>
  <si>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</si>
  <si>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</si>
  <si>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</si>
  <si>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</si>
  <si>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</si>
  <si>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</si>
  <si>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</si>
  <si>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</si>
  <si>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</si>
  <si>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</si>
  <si>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</si>
  <si>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</si>
  <si>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</si>
  <si>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</si>
  <si>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</si>
  <si>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</si>
  <si>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</si>
  <si>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</si>
  <si>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</si>
  <si>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</si>
  <si>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</si>
  <si>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</si>
  <si>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</si>
  <si>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</si>
  <si>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</si>
  <si>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</si>
  <si>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</si>
  <si>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</si>
  <si>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</si>
  <si>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</si>
  <si>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</si>
  <si>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</si>
  <si>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</si>
  <si>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</si>
  <si>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</si>
  <si>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</si>
  <si>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</si>
  <si>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</si>
  <si>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</si>
  <si>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</si>
  <si>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</si>
  <si>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</si>
  <si>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</si>
  <si>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</si>
  <si>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</si>
  <si>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</si>
  <si>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</si>
  <si>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</si>
  <si>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</si>
  <si>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</si>
  <si>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</si>
  <si>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</si>
  <si>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</si>
  <si>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</si>
  <si>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</si>
  <si>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</si>
  <si>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</si>
  <si>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</si>
  <si>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</si>
  <si>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</si>
  <si>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</si>
  <si>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</si>
  <si>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</si>
  <si>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</si>
  <si>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</si>
  <si>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</si>
  <si>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</si>
  <si>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</si>
  <si>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</si>
  <si>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</si>
  <si>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</si>
  <si>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</si>
  <si>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</si>
  <si>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</si>
  <si>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</si>
  <si>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</si>
  <si>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</si>
  <si>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</si>
  <si>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</si>
  <si>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</si>
  <si>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</si>
  <si>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</si>
  <si>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</si>
  <si>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</si>
  <si>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</si>
  <si>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</si>
  <si>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</si>
  <si>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</si>
  <si>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</si>
  <si>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</si>
  <si>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</si>
  <si>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</si>
  <si>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</si>
  <si>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</si>
  <si>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</si>
  <si>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</si>
  <si>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</si>
  <si>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</si>
  <si>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</si>
  <si>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</si>
  <si>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</si>
  <si>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</si>
  <si>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</si>
  <si>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</si>
  <si>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</si>
  <si>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</si>
  <si>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</si>
  <si>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</si>
  <si>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</si>
  <si>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</si>
  <si>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</si>
  <si>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</si>
  <si>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</si>
  <si>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</si>
  <si>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</si>
  <si>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</si>
  <si>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</si>
  <si>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</si>
  <si>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</si>
  <si>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</si>
  <si>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</si>
  <si>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</si>
  <si>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</si>
  <si>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</si>
  <si>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</si>
  <si>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</si>
  <si>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</si>
  <si>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</si>
  <si>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</si>
  <si>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</si>
  <si>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</si>
  <si>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</si>
  <si>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</si>
  <si>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</si>
  <si>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</si>
  <si>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</si>
  <si>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</si>
  <si>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</si>
  <si>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</si>
  <si>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</si>
  <si>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</si>
  <si>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</si>
  <si>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</si>
  <si>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</si>
  <si>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</si>
  <si>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</si>
  <si>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</si>
  <si>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</si>
  <si>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</si>
  <si>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</si>
  <si>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</si>
  <si>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</si>
  <si>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</si>
  <si>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</si>
  <si>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</si>
  <si>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</si>
  <si>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</si>
  <si>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</si>
  <si>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</si>
  <si>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</si>
  <si>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</si>
  <si>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</si>
  <si>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</si>
  <si>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</si>
  <si>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</si>
  <si>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</si>
  <si>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</si>
  <si>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</si>
  <si>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</si>
  <si>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</si>
  <si>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</si>
  <si>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</si>
  <si>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</si>
  <si>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</si>
  <si>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</si>
  <si>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</si>
  <si>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</si>
  <si>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</si>
  <si>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</si>
  <si>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</si>
  <si>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</si>
  <si>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</si>
  <si>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</si>
  <si>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</si>
  <si>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</si>
  <si>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</si>
  <si>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</si>
  <si>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</si>
  <si>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</si>
  <si>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</si>
  <si>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</si>
  <si>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</si>
  <si>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</si>
  <si>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</si>
  <si>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</si>
  <si>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</si>
  <si>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</si>
  <si>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</si>
  <si>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</si>
  <si>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</si>
  <si>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</si>
  <si>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</si>
  <si>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</si>
  <si>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</si>
  <si>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</si>
  <si>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</si>
  <si>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</si>
  <si>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</si>
  <si>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</si>
  <si>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</si>
  <si>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</si>
  <si>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</si>
  <si>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</si>
  <si>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</si>
  <si>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</si>
  <si>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</si>
  <si>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</si>
  <si>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</si>
  <si>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</si>
  <si>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</si>
  <si>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</si>
  <si>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</si>
  <si>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</si>
  <si>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</si>
  <si>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</si>
  <si>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</si>
  <si>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</si>
  <si>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</si>
  <si>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</si>
  <si>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</si>
  <si>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</si>
  <si>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</si>
  <si>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</si>
  <si>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</si>
  <si>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</si>
  <si>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</si>
  <si>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</si>
  <si>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</si>
  <si>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</si>
  <si>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</si>
  <si>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</si>
  <si>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</si>
  <si>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</si>
  <si>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</si>
  <si>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</si>
  <si>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</si>
  <si>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</si>
  <si>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</si>
  <si>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</si>
  <si>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</si>
  <si>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</si>
  <si>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</si>
  <si>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</si>
  <si>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</si>
  <si>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</si>
  <si>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</si>
  <si>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</si>
  <si>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</si>
  <si>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</si>
  <si>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</si>
  <si>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</si>
  <si>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</si>
  <si>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</si>
  <si>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</si>
  <si>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</si>
  <si>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</si>
  <si>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</si>
  <si>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</si>
  <si>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</si>
  <si>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</si>
  <si>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</si>
  <si>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</si>
  <si>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</si>
  <si>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</si>
  <si>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</si>
  <si>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</si>
  <si>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</si>
  <si>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</si>
  <si>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</si>
  <si>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</si>
  <si>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</si>
  <si>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</si>
  <si>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</si>
  <si>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</si>
  <si>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</si>
  <si>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</si>
  <si>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</si>
  <si>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</si>
  <si>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</si>
  <si>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</si>
  <si>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</si>
  <si>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</si>
  <si>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</si>
  <si>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</si>
  <si>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</si>
  <si>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</si>
  <si>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</si>
  <si>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</si>
  <si>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</si>
  <si>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</si>
  <si>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</si>
  <si>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</si>
  <si>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</si>
  <si>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</si>
  <si>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</si>
  <si>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</si>
  <si>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</si>
  <si>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</si>
  <si>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</si>
  <si>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</si>
  <si>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</si>
  <si>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</si>
  <si>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</si>
  <si>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</si>
  <si>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</si>
  <si>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</si>
  <si>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</si>
  <si>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</si>
  <si>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</si>
  <si>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</si>
  <si>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</si>
  <si>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</si>
  <si>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</si>
  <si>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</si>
  <si>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</si>
  <si>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</si>
  <si>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</si>
  <si>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</si>
  <si>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</si>
  <si>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</si>
  <si>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</si>
  <si>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</si>
  <si>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</si>
  <si>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</si>
  <si>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</si>
  <si>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</si>
  <si>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</si>
  <si>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</si>
  <si>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</si>
  <si>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</si>
  <si>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</si>
  <si>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</si>
  <si>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</si>
  <si>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</si>
  <si>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</si>
  <si>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</si>
  <si>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</si>
  <si>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</si>
  <si>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</si>
  <si>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</si>
  <si>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</si>
  <si>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</si>
  <si>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</si>
  <si>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</si>
  <si>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</si>
  <si>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</si>
  <si>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</si>
  <si>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</si>
  <si>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</si>
  <si>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</si>
  <si>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</si>
  <si>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</si>
  <si>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</si>
  <si>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</si>
  <si>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</si>
  <si>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</si>
  <si>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</si>
  <si>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</si>
  <si>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</si>
  <si>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</si>
  <si>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</si>
  <si>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</si>
  <si>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</si>
  <si>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</si>
  <si>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</si>
  <si>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</si>
  <si>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</si>
  <si>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</si>
  <si>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</si>
  <si>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</si>
  <si>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</si>
  <si>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</si>
  <si>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</si>
  <si>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</si>
  <si>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</si>
  <si>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</si>
  <si>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</si>
  <si>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</si>
  <si>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</si>
  <si>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</si>
  <si>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</si>
  <si>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</si>
  <si>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</si>
  <si>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</si>
  <si>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</si>
  <si>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</si>
  <si>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</si>
  <si>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</si>
  <si>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</si>
  <si>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</si>
  <si>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</si>
  <si>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</si>
  <si>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</si>
  <si>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</si>
  <si>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</si>
  <si>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</si>
  <si>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</si>
  <si>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</si>
  <si>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</si>
  <si>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</si>
  <si>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</si>
  <si>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</si>
  <si>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</si>
  <si>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</si>
  <si>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</si>
  <si>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</si>
  <si>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</si>
  <si>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</si>
  <si>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</si>
  <si>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</si>
  <si>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</si>
  <si>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</si>
  <si>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</si>
  <si>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</si>
  <si>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</si>
  <si>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</si>
  <si>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</si>
  <si>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</si>
  <si>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</si>
  <si>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</si>
  <si>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</si>
  <si>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</si>
  <si>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</si>
  <si>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</si>
  <si>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</si>
  <si>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</si>
  <si>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</si>
  <si>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</si>
  <si>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</si>
  <si>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</si>
  <si>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</si>
  <si>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</si>
  <si>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</si>
  <si>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</si>
  <si>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</si>
  <si>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</si>
  <si>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</si>
  <si>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</si>
  <si>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</si>
  <si>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</si>
  <si>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</si>
  <si>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</si>
  <si>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</si>
  <si>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</si>
  <si>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</si>
  <si>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</si>
  <si>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</si>
  <si>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</si>
  <si>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</si>
  <si>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</si>
  <si>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</si>
  <si>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</si>
  <si>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</si>
  <si>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</si>
  <si>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</si>
  <si>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</si>
  <si>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</si>
  <si>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</si>
  <si>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</si>
  <si>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</si>
  <si>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</si>
  <si>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</si>
  <si>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</si>
  <si>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</si>
  <si>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</si>
  <si>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</si>
  <si>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</si>
  <si>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</si>
  <si>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</si>
  <si>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</si>
  <si>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</si>
  <si>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</si>
  <si>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</si>
  <si>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</si>
  <si>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</si>
  <si>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</si>
  <si>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</si>
  <si>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</si>
  <si>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</si>
  <si>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</si>
  <si>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</si>
  <si>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</si>
  <si>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</si>
  <si>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</si>
  <si>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</si>
  <si>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</si>
  <si>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</si>
  <si>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</si>
  <si>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</si>
  <si>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</si>
  <si>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</si>
  <si>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</si>
  <si>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</si>
  <si>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</si>
  <si>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</si>
  <si>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</si>
  <si>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</si>
  <si>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</si>
  <si>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</si>
  <si>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</si>
  <si>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</si>
  <si>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</si>
  <si>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</si>
  <si>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</si>
  <si>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</si>
  <si>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</si>
  <si>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</si>
  <si>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</si>
  <si>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</si>
  <si>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</si>
  <si>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</si>
  <si>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</si>
  <si>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</si>
  <si>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</si>
  <si>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</si>
  <si>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</si>
  <si>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</si>
  <si>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</si>
  <si>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</si>
  <si>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</si>
  <si>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</si>
  <si>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</si>
  <si>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</si>
  <si>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</si>
  <si>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</si>
  <si>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</si>
  <si>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</si>
  <si>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</si>
  <si>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</si>
  <si>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</si>
  <si>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</si>
  <si>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</si>
  <si>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</si>
  <si>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</si>
  <si>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</si>
  <si>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</si>
  <si>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</si>
  <si>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</si>
  <si>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</si>
  <si>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</si>
  <si>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</si>
  <si>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</si>
  <si>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</si>
  <si>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</si>
  <si>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</si>
  <si>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</si>
  <si>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</si>
  <si>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</si>
  <si>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</si>
  <si>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</si>
  <si>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</si>
  <si>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</si>
  <si>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</si>
  <si>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</si>
  <si>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</si>
  <si>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</si>
  <si>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</si>
  <si>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</si>
  <si>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</si>
  <si>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</si>
  <si>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</si>
  <si>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</si>
  <si>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</si>
  <si>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</si>
  <si>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</si>
  <si>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</si>
  <si>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</si>
  <si>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</si>
  <si>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</si>
  <si>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</si>
  <si>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</si>
  <si>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</si>
  <si>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</si>
  <si>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</si>
  <si>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</si>
  <si>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</si>
  <si>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</si>
  <si>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</si>
  <si>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</si>
  <si>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</si>
  <si>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</si>
  <si>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</si>
  <si>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</si>
  <si>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</si>
  <si>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</si>
  <si>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</si>
  <si>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</si>
  <si>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</si>
  <si>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</si>
  <si>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</si>
  <si>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</si>
  <si>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</si>
  <si>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</si>
  <si>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</si>
  <si>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</si>
  <si>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</si>
  <si>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</si>
  <si>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</si>
  <si>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</si>
  <si>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</si>
  <si>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</si>
  <si>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</si>
  <si>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</si>
  <si>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</si>
  <si>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</si>
  <si>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</si>
  <si>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</si>
  <si>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</si>
  <si>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</si>
  <si>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</si>
  <si>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</si>
  <si>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</si>
  <si>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</si>
  <si>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</si>
  <si>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</si>
  <si>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</si>
  <si>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</si>
  <si>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</si>
  <si>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</si>
  <si>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</si>
  <si>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</si>
  <si>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</si>
  <si>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</si>
  <si>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</si>
  <si>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</si>
  <si>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</si>
  <si>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</si>
  <si>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</si>
  <si>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</si>
  <si>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</si>
  <si>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</si>
  <si>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</si>
  <si>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</si>
  <si>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</si>
  <si>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</si>
  <si>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</si>
  <si>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</si>
  <si>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</si>
  <si>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</si>
  <si>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</si>
  <si>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</si>
  <si>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</si>
  <si>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</si>
  <si>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</si>
  <si>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</si>
  <si>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</si>
  <si>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</si>
  <si>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</si>
  <si>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</si>
  <si>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</si>
  <si>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</si>
  <si>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</si>
  <si>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</si>
  <si>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</si>
  <si>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</si>
  <si>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</si>
  <si>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</si>
  <si>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</si>
  <si>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</si>
  <si>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</si>
  <si>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</si>
  <si>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</si>
  <si>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</si>
  <si>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</si>
  <si>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</si>
  <si>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</si>
  <si>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</si>
  <si>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</si>
  <si>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</si>
  <si>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</si>
  <si>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</si>
  <si>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</si>
  <si>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</si>
  <si>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</si>
  <si>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</si>
  <si>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</si>
  <si>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</si>
  <si>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</si>
  <si>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</si>
  <si>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</si>
  <si>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</si>
  <si>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</si>
  <si>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</si>
  <si>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</si>
  <si>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</si>
  <si>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</si>
  <si>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</si>
  <si>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</si>
  <si>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</si>
  <si>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</si>
  <si>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</si>
  <si>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</si>
  <si>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</si>
  <si>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</si>
  <si>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</si>
  <si>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</si>
  <si>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</si>
  <si>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</si>
  <si>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</si>
  <si>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</si>
  <si>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</si>
  <si>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</si>
  <si>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</si>
  <si>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</si>
  <si>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</si>
  <si>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</si>
  <si>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</si>
  <si>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</si>
  <si>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</si>
  <si>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</si>
  <si>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</si>
  <si>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</si>
  <si>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</si>
  <si>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</si>
  <si>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</si>
  <si>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</si>
  <si>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</si>
  <si>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</si>
  <si>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</si>
  <si>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</si>
  <si>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</si>
  <si>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</si>
  <si>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</si>
  <si>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</si>
  <si>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</si>
  <si>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</si>
  <si>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</si>
  <si>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</si>
  <si>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</si>
  <si>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</si>
  <si>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</si>
  <si>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</si>
  <si>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</si>
  <si>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</si>
  <si>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</si>
  <si>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</si>
  <si>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</si>
  <si>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</si>
  <si>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</si>
  <si>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</si>
  <si>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</si>
  <si>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</si>
  <si>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</si>
  <si>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</si>
  <si>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</si>
  <si>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</si>
  <si>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</si>
  <si>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</si>
  <si>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</si>
  <si>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</si>
  <si>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</si>
  <si>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</si>
  <si>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</si>
  <si>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</si>
  <si>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</si>
  <si>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</si>
  <si>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</si>
  <si>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</si>
  <si>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</si>
  <si>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</si>
  <si>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</si>
  <si>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</si>
  <si>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</si>
  <si>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</si>
  <si>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</si>
  <si>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</si>
  <si>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</si>
  <si>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</si>
  <si>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</si>
  <si>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</si>
  <si>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</si>
  <si>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</si>
  <si>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</si>
  <si>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</si>
  <si>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</si>
  <si>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</si>
  <si>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</si>
  <si>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</si>
  <si>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</si>
  <si>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</si>
  <si>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</si>
  <si>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</si>
  <si>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</si>
  <si>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</si>
  <si>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</si>
  <si>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</si>
  <si>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</si>
  <si>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</si>
  <si>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</si>
  <si>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</si>
  <si>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</si>
  <si>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</si>
  <si>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</si>
  <si>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</si>
  <si>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</si>
  <si>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</si>
  <si>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</si>
  <si>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</si>
  <si>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</si>
  <si>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</si>
  <si>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</si>
  <si>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</si>
  <si>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</si>
  <si>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</si>
  <si>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</si>
  <si>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</si>
  <si>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</si>
  <si>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</si>
  <si>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</si>
  <si>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</si>
  <si>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</si>
  <si>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</si>
  <si>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</si>
  <si>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</si>
  <si>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</si>
  <si>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</si>
  <si>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</si>
  <si>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</si>
  <si>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</si>
  <si>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</si>
  <si>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</si>
  <si>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</si>
  <si>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</si>
  <si>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</si>
  <si>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</si>
  <si>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</si>
  <si>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</si>
  <si>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</si>
  <si>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</si>
  <si>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</si>
  <si>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</si>
  <si>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</si>
  <si>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</si>
  <si>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</si>
  <si>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</si>
  <si>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</si>
  <si>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</si>
  <si>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</si>
  <si>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</si>
  <si>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</si>
  <si>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</si>
  <si>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</si>
  <si>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</si>
  <si>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</si>
  <si>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</si>
  <si>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</si>
  <si>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</si>
  <si>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</si>
  <si>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</si>
  <si>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</si>
  <si>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</si>
  <si>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</si>
  <si>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</si>
  <si>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</si>
  <si>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</si>
  <si>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</si>
  <si>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</si>
  <si>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</si>
  <si>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</si>
  <si>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</si>
  <si>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</si>
  <si>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</si>
  <si>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</si>
  <si>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</si>
  <si>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</si>
  <si>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</si>
  <si>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</si>
  <si>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</si>
  <si>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</si>
  <si>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</si>
  <si>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</si>
  <si>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</si>
  <si>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</si>
  <si>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</si>
  <si>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</si>
  <si>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</si>
  <si>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</si>
  <si>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</si>
  <si>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</si>
  <si>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</si>
  <si>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</si>
  <si>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</si>
  <si>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</si>
  <si>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</si>
  <si>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</si>
  <si>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</si>
  <si>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</si>
  <si>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</si>
  <si>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</si>
  <si>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</si>
  <si>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</si>
  <si>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</si>
  <si>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</si>
  <si>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</si>
  <si>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</si>
  <si>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</si>
  <si>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</si>
  <si>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</si>
  <si>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</si>
  <si>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</si>
  <si>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</si>
  <si>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</si>
  <si>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</si>
  <si>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</si>
  <si>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</si>
  <si>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</si>
  <si>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</si>
  <si>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</si>
  <si>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</si>
  <si>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</si>
  <si>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</si>
  <si>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</si>
  <si>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</si>
  <si>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</si>
  <si>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</si>
  <si>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</si>
  <si>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</si>
  <si>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</si>
  <si>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</si>
  <si>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</si>
  <si>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</si>
  <si>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</si>
  <si>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</si>
  <si>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</si>
  <si>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</si>
  <si>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</si>
  <si>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</si>
  <si>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</si>
  <si>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</si>
  <si>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</si>
  <si>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</si>
  <si>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</si>
  <si>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</si>
  <si>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</si>
  <si>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</si>
  <si>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</si>
  <si>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</si>
  <si>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</si>
  <si>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</si>
  <si>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</si>
  <si>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</si>
  <si>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</si>
  <si>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</si>
  <si>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</si>
  <si>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</si>
  <si>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</si>
  <si>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</si>
  <si>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</si>
  <si>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</si>
  <si>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</si>
  <si>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</si>
  <si>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</si>
  <si>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</si>
  <si>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</si>
  <si>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</si>
  <si>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</si>
  <si>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</si>
  <si>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</si>
  <si>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</si>
  <si>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</si>
  <si>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</si>
  <si>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</si>
  <si>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</si>
  <si>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</si>
  <si>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</si>
  <si>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</si>
  <si>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</si>
  <si>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</si>
  <si>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</si>
  <si>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</si>
  <si>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</si>
  <si>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</si>
  <si>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</si>
  <si>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</si>
  <si>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</si>
  <si>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</si>
  <si>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</si>
  <si>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</si>
  <si>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</si>
  <si>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</si>
  <si>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</si>
  <si>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</si>
  <si>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</si>
  <si>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</si>
  <si>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</si>
  <si>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</si>
  <si>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</si>
  <si>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</si>
  <si>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</si>
  <si>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</si>
  <si>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</si>
  <si>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</si>
  <si>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</si>
  <si>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</si>
  <si>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</si>
  <si>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</si>
  <si>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</si>
  <si>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</si>
  <si>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</si>
  <si>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</si>
  <si>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</si>
  <si>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</si>
  <si>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</si>
  <si>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</si>
  <si>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</si>
  <si>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</si>
  <si>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</si>
  <si>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</si>
  <si>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</si>
  <si>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</si>
  <si>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</si>
  <si>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</si>
  <si>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</si>
  <si>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</si>
  <si>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</si>
  <si>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</si>
  <si>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</si>
  <si>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</si>
  <si>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</si>
  <si>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</si>
  <si>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</si>
  <si>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</si>
  <si>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</si>
  <si>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</si>
  <si>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</si>
  <si>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</si>
  <si>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</si>
  <si>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</si>
  <si>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</si>
  <si>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</si>
  <si>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</si>
  <si>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</si>
  <si>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</si>
  <si>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</si>
  <si>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</si>
  <si>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</si>
  <si>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</si>
  <si>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</si>
  <si>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</si>
  <si>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</si>
  <si>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</si>
  <si>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</si>
  <si>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</si>
  <si>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</si>
  <si>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</si>
  <si>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</si>
  <si>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</si>
  <si>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</si>
  <si>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</si>
  <si>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</si>
  <si>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</si>
  <si>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</si>
  <si>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</si>
  <si>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</si>
  <si>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</si>
  <si>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</si>
  <si>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</si>
  <si>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</si>
  <si>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</si>
  <si>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</si>
  <si>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</si>
  <si>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</si>
  <si>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</si>
  <si>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</si>
  <si>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</si>
  <si>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</si>
  <si>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</si>
  <si>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</si>
  <si>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</si>
  <si>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</si>
  <si>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</si>
  <si>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</si>
  <si>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</si>
  <si>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</si>
  <si>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</si>
  <si>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</si>
  <si>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</si>
  <si>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</si>
  <si>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</si>
  <si>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</si>
  <si>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</si>
  <si>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</si>
  <si>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</si>
  <si>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</si>
  <si>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</si>
  <si>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</si>
  <si>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</si>
  <si>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</si>
  <si>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</si>
  <si>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</si>
  <si>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</si>
  <si>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</si>
  <si>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</si>
  <si>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</si>
  <si>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</si>
  <si>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</si>
  <si>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</si>
  <si>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</si>
  <si>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</si>
  <si>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</si>
  <si>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</si>
  <si>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</si>
  <si>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</si>
  <si>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</si>
  <si>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</si>
  <si>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</si>
  <si>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</si>
  <si>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</si>
  <si>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</si>
  <si>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</si>
  <si>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</si>
  <si>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</si>
  <si>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</si>
  <si>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</si>
  <si>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</si>
  <si>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</si>
  <si>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</si>
  <si>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</si>
  <si>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</si>
  <si>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</si>
  <si>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</si>
  <si>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</si>
  <si>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</si>
  <si>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</si>
  <si>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</si>
  <si>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</si>
  <si>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</si>
  <si>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</si>
  <si>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</si>
  <si>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</si>
  <si>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</si>
  <si>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</si>
  <si>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</si>
  <si>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</si>
  <si>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</si>
  <si>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</si>
  <si>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</si>
  <si>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</si>
  <si>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</si>
  <si>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</si>
  <si>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</si>
  <si>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</si>
  <si>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</si>
  <si>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</si>
  <si>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</si>
  <si>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</si>
  <si>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</si>
  <si>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</si>
  <si>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</si>
  <si>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</si>
  <si>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</si>
  <si>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</si>
  <si>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</si>
  <si>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</si>
  <si>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</si>
  <si>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</si>
  <si>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</si>
  <si>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</si>
  <si>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</si>
  <si>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</si>
  <si>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</si>
  <si>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</si>
  <si>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</si>
  <si>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</si>
  <si>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</si>
  <si>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</si>
  <si>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</si>
  <si>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</si>
  <si>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</si>
  <si>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</si>
  <si>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</si>
  <si>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</si>
  <si>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</si>
  <si>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</si>
  <si>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</si>
  <si>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</si>
  <si>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</si>
  <si>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</si>
  <si>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</si>
  <si>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</si>
  <si>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</si>
  <si>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</si>
  <si>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</si>
  <si>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</si>
  <si>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</si>
  <si>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</si>
  <si>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</si>
  <si>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</si>
  <si>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</si>
  <si>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</si>
  <si>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</si>
  <si>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</si>
  <si>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</si>
  <si>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</si>
  <si>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</si>
  <si>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</si>
  <si>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</si>
  <si>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</si>
  <si>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</si>
  <si>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</si>
  <si>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</si>
  <si>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</si>
  <si>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</si>
  <si>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</si>
  <si>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</si>
  <si>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</si>
  <si>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</si>
  <si>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</si>
  <si>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</si>
  <si>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</si>
  <si>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</si>
  <si>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</si>
  <si>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</si>
  <si>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</si>
  <si>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</si>
  <si>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</si>
  <si>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</si>
  <si>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</si>
  <si>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</si>
  <si>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</si>
  <si>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</si>
  <si>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</si>
  <si>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</si>
  <si>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</si>
  <si>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</si>
  <si>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</si>
  <si>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</si>
  <si>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</si>
  <si>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</si>
  <si>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</si>
  <si>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</si>
  <si>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</si>
  <si>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</si>
  <si>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</si>
  <si>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</si>
  <si>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</si>
  <si>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</si>
  <si>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</si>
  <si>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</si>
  <si>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</si>
  <si>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</si>
  <si>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</si>
  <si>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</si>
  <si>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</si>
  <si>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</si>
  <si>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</si>
  <si>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</si>
  <si>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</si>
  <si>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</si>
  <si>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</si>
  <si>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</si>
  <si>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</si>
  <si>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</si>
  <si>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</si>
  <si>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</si>
  <si>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</si>
  <si>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</si>
  <si>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</si>
  <si>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</si>
  <si>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</si>
  <si>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</si>
  <si>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</si>
  <si>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</si>
  <si>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</si>
  <si>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</si>
  <si>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</si>
  <si>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</si>
  <si>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</si>
  <si>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</si>
  <si>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</si>
  <si>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</si>
  <si>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</si>
  <si>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</si>
  <si>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</si>
  <si>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</si>
  <si>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</si>
  <si>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</si>
  <si>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</si>
  <si>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</si>
  <si>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</si>
  <si>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</si>
  <si>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</si>
  <si>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</si>
  <si>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</si>
  <si>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</si>
  <si>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</si>
  <si>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</si>
  <si>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</si>
  <si>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</si>
  <si>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</si>
  <si>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</si>
  <si>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</si>
  <si>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</si>
  <si>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</si>
  <si>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</si>
  <si>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</si>
  <si>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</si>
  <si>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</si>
  <si>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</si>
  <si>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</si>
  <si>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</si>
  <si>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</si>
  <si>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</si>
  <si>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</si>
  <si>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</si>
  <si>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</si>
  <si>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</si>
  <si>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</si>
  <si>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</si>
  <si>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</si>
  <si>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</si>
  <si>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</si>
  <si>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</si>
  <si>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</si>
  <si>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</si>
  <si>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</si>
  <si>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</si>
  <si>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</si>
  <si>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</si>
  <si>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</si>
  <si>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</si>
  <si>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</si>
  <si>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</si>
  <si>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</si>
  <si>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</si>
  <si>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</si>
  <si>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</si>
  <si>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</si>
  <si>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</si>
  <si>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</si>
  <si>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</si>
  <si>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</si>
  <si>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</si>
  <si>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</si>
  <si>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</si>
  <si>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</si>
  <si>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</si>
  <si>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</si>
  <si>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</si>
  <si>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</si>
  <si>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</si>
  <si>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</si>
  <si>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</si>
  <si>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</si>
  <si>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</si>
  <si>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</si>
  <si>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</si>
  <si>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</si>
  <si>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</si>
  <si>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</si>
  <si>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</si>
  <si>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</si>
  <si>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</si>
  <si>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</si>
  <si>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</si>
  <si>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</si>
  <si>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</si>
  <si>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</si>
  <si>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</si>
  <si>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</si>
  <si>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</si>
  <si>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</si>
  <si>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</si>
  <si>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</si>
  <si>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</si>
  <si>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</si>
  <si>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</si>
  <si>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</si>
  <si>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</si>
  <si>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</si>
  <si>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</si>
  <si>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</si>
  <si>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</si>
  <si>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</si>
  <si>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</si>
  <si>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</si>
  <si>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</si>
  <si>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</si>
  <si>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</si>
  <si>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</si>
  <si>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</si>
  <si>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</si>
  <si>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</si>
  <si>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</si>
  <si>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</si>
  <si>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</si>
  <si>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</si>
  <si>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</si>
  <si>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</si>
  <si>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</si>
  <si>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</si>
  <si>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</si>
  <si>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</si>
  <si>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</si>
  <si>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</si>
  <si>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</si>
  <si>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</si>
  <si>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</si>
  <si>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</si>
  <si>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</si>
  <si>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</si>
  <si>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</si>
  <si>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</si>
  <si>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</si>
  <si>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</si>
  <si>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</si>
  <si>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</si>
  <si>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</si>
  <si>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</si>
  <si>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</si>
  <si>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</si>
  <si>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</si>
  <si>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</si>
  <si>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</si>
  <si>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</si>
  <si>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</si>
  <si>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</si>
  <si>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</si>
  <si>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</si>
  <si>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</si>
  <si>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</si>
  <si>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</si>
  <si>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</si>
  <si>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</si>
  <si>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</si>
  <si>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</si>
  <si>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</si>
  <si>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</si>
  <si>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</si>
  <si>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</si>
  <si>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</si>
  <si>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</si>
  <si>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</si>
  <si>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</si>
  <si>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</si>
  <si>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</si>
  <si>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</si>
  <si>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</si>
  <si>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</si>
  <si>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</si>
  <si>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</si>
  <si>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</si>
  <si>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</si>
  <si>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</si>
  <si>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</si>
  <si>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</si>
  <si>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</si>
  <si>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</si>
  <si>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</si>
  <si>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</si>
  <si>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</si>
  <si>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</si>
  <si>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</si>
  <si>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</si>
  <si>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</si>
  <si>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</si>
  <si>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</si>
  <si>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</si>
  <si>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</si>
  <si>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</si>
  <si>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</si>
  <si>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</si>
  <si>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</si>
  <si>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</si>
  <si>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</si>
  <si>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</si>
  <si>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</si>
  <si>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</si>
  <si>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</si>
  <si>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</si>
  <si>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</si>
  <si>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</si>
  <si>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</si>
  <si>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</si>
  <si>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</si>
  <si>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</si>
  <si>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</si>
  <si>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</si>
  <si>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</si>
  <si>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</si>
  <si>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</si>
  <si>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</si>
  <si>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</si>
  <si>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</si>
  <si>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</si>
  <si>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</si>
  <si>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</si>
  <si>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</si>
  <si>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</si>
  <si>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</si>
  <si>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</si>
  <si>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</si>
  <si>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</si>
  <si>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</si>
  <si>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</si>
  <si>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</si>
  <si>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</si>
  <si>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</si>
  <si>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</si>
  <si>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</si>
  <si>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</si>
  <si>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</si>
  <si>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</si>
  <si>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</si>
  <si>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</si>
  <si>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</si>
  <si>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</si>
  <si>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</si>
  <si>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</si>
  <si>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</si>
  <si>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</si>
  <si>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</si>
  <si>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</si>
  <si>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</si>
  <si>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</si>
  <si>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</si>
  <si>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</si>
  <si>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</si>
  <si>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</si>
  <si>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</si>
  <si>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</si>
  <si>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</si>
  <si>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</si>
  <si>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</si>
  <si>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</si>
  <si>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</si>
  <si>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</si>
  <si>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</si>
  <si>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</si>
  <si>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</si>
  <si>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</si>
  <si>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</si>
  <si>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</si>
  <si>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</si>
  <si>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</si>
  <si>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</si>
  <si>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</si>
  <si>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</si>
  <si>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</si>
  <si>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</si>
  <si>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</si>
  <si>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</si>
  <si>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</si>
  <si>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</si>
  <si>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</si>
  <si>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</si>
  <si>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</si>
  <si>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</si>
  <si>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</si>
  <si>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</si>
  <si>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</si>
  <si>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</si>
  <si>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</si>
  <si>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</si>
  <si>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</si>
  <si>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</si>
  <si>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</si>
  <si>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</si>
  <si>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</si>
  <si>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</si>
  <si>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</si>
  <si>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</si>
  <si>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</si>
  <si>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</si>
  <si>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</si>
  <si>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</si>
  <si>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</si>
  <si>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</si>
  <si>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</si>
  <si>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</si>
  <si>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</si>
  <si>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</si>
  <si>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</si>
  <si>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</si>
  <si>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</si>
  <si>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</si>
  <si>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</si>
  <si>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</si>
  <si>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</si>
  <si>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</si>
  <si>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</si>
  <si>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</si>
  <si>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</si>
  <si>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</si>
  <si>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</si>
  <si>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</si>
  <si>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</si>
  <si>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</si>
  <si>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</si>
  <si>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</si>
  <si>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</si>
  <si>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</si>
  <si>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</si>
  <si>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</si>
  <si>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</si>
  <si>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</si>
  <si>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</si>
  <si>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</si>
  <si>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</si>
  <si>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</si>
  <si>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</si>
  <si>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</si>
  <si>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</si>
  <si>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</si>
  <si>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</si>
  <si>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</si>
  <si>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</si>
  <si>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</si>
  <si>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</si>
  <si>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</si>
  <si>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</si>
  <si>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</si>
  <si>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</si>
  <si>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</si>
  <si>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</si>
  <si>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</si>
  <si>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</si>
  <si>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</si>
  <si>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</si>
  <si>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</si>
  <si>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</si>
  <si>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</si>
  <si>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</si>
  <si>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</si>
  <si>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</si>
  <si>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</si>
  <si>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</si>
  <si>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</si>
  <si>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</si>
  <si>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</si>
  <si>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</si>
  <si>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</si>
  <si>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</si>
  <si>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</si>
  <si>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</si>
  <si>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</si>
  <si>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</si>
  <si>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</si>
  <si>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</si>
  <si>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</si>
  <si>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</si>
  <si>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</si>
  <si>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</si>
  <si>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</si>
  <si>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</si>
  <si>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</si>
  <si>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</si>
  <si>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</si>
  <si>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</si>
  <si>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</si>
  <si>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</si>
  <si>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</si>
  <si>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</si>
  <si>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</si>
  <si>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</si>
  <si>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</si>
  <si>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</si>
  <si>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</si>
  <si>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</si>
  <si>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</si>
  <si>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</si>
  <si>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</si>
  <si>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</si>
  <si>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</si>
  <si>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</si>
  <si>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</si>
  <si>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</si>
  <si>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</si>
  <si>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</si>
  <si>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</si>
  <si>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</si>
  <si>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</si>
  <si>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</si>
  <si>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</si>
  <si>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</si>
  <si>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</si>
  <si>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</si>
  <si>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</si>
  <si>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</si>
  <si>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</si>
  <si>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</si>
  <si>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</si>
  <si>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</si>
  <si>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</si>
  <si>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</si>
  <si>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</si>
  <si>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</si>
  <si>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</si>
  <si>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</si>
  <si>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</si>
  <si>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</si>
  <si>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</si>
  <si>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</si>
  <si>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</si>
  <si>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</si>
  <si>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</si>
  <si>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</si>
  <si>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</si>
  <si>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</si>
  <si>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</si>
  <si>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</si>
  <si>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</si>
  <si>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</si>
  <si>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</si>
  <si>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</si>
  <si>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</si>
  <si>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</si>
  <si>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</si>
  <si>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</si>
  <si>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</si>
  <si>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</si>
  <si>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</si>
  <si>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</si>
  <si>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</si>
  <si>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</si>
  <si>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</si>
  <si>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</si>
  <si>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</si>
  <si>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</si>
  <si>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</si>
  <si>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</si>
  <si>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</si>
  <si>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</si>
  <si>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</si>
  <si>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</si>
  <si>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</si>
  <si>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</si>
  <si>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</si>
  <si>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</si>
  <si>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</si>
  <si>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</si>
  <si>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</si>
  <si>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</si>
  <si>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</si>
  <si>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</si>
  <si>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</si>
  <si>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</si>
  <si>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</si>
  <si>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</si>
  <si>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</si>
  <si>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</si>
  <si>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</si>
  <si>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</si>
  <si>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</si>
  <si>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</si>
  <si>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</si>
  <si>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</si>
  <si>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</si>
  <si>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</si>
  <si>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</si>
  <si>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</si>
  <si>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</si>
  <si>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</si>
  <si>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</si>
  <si>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</si>
  <si>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</si>
  <si>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</si>
  <si>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</si>
  <si>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</si>
  <si>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</si>
  <si>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</si>
  <si>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</si>
  <si>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</si>
  <si>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</si>
  <si>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</si>
  <si>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</si>
  <si>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</si>
  <si>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</si>
  <si>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</si>
  <si>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</si>
  <si>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</si>
  <si>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</si>
  <si>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</si>
  <si>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</si>
  <si>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</si>
  <si>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</si>
  <si>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</si>
  <si>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</si>
  <si>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</si>
  <si>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</si>
  <si>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</si>
  <si>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</si>
  <si>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</si>
  <si>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</si>
  <si>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</si>
  <si>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</si>
  <si>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</si>
  <si>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</si>
  <si>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</si>
  <si>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</si>
  <si>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</si>
  <si>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</si>
  <si>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</si>
  <si>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</si>
  <si>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</si>
  <si>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</si>
  <si>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</si>
  <si>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</si>
  <si>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</si>
  <si>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</si>
  <si>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</si>
  <si>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</si>
  <si>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</si>
  <si>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</si>
  <si>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</si>
  <si>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</si>
  <si>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</si>
  <si>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</si>
  <si>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</si>
  <si>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</si>
  <si>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</si>
  <si>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</si>
  <si>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</si>
  <si>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</si>
  <si>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</si>
  <si>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</si>
  <si>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</si>
  <si>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</si>
  <si>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</si>
  <si>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</si>
  <si>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</si>
  <si>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</si>
  <si>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</si>
  <si>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</si>
  <si>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</si>
  <si>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</si>
  <si>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</si>
  <si>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</si>
  <si>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</si>
  <si>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</si>
  <si>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</si>
  <si>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</si>
  <si>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</si>
  <si>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</si>
  <si>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</si>
  <si>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</si>
  <si>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</si>
  <si>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</si>
  <si>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</si>
  <si>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</si>
  <si>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</si>
  <si>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</si>
  <si>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</si>
  <si>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</si>
  <si>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</si>
  <si>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</si>
  <si>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</si>
  <si>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</si>
  <si>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</si>
  <si>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</si>
  <si>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</si>
  <si>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</si>
  <si>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</si>
  <si>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</si>
  <si>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</si>
  <si>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</si>
  <si>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</si>
  <si>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</si>
  <si>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</si>
  <si>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</si>
  <si>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</si>
  <si>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</si>
  <si>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</si>
  <si>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</si>
  <si>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</si>
  <si>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</si>
  <si>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</si>
  <si>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</si>
  <si>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</si>
  <si>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</si>
  <si>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</si>
  <si>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</si>
  <si>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</si>
  <si>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</si>
  <si>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</si>
  <si>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</si>
  <si>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</si>
  <si>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</si>
  <si>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</si>
  <si>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</si>
  <si>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</si>
  <si>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</si>
  <si>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</si>
  <si>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</si>
  <si>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</si>
  <si>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</si>
  <si>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</si>
  <si>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</si>
  <si>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</si>
  <si>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</si>
  <si>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</si>
  <si>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</si>
  <si>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</si>
  <si>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</si>
  <si>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</si>
  <si>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</si>
  <si>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</si>
  <si>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</si>
  <si>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</si>
  <si>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</si>
  <si>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</si>
  <si>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</si>
  <si>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</si>
  <si>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</si>
  <si>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</si>
  <si>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</si>
  <si>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</si>
  <si>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</si>
  <si>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</si>
  <si>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</si>
  <si>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</si>
  <si>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</si>
  <si>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</si>
  <si>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</si>
  <si>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</si>
  <si>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</si>
  <si>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</si>
  <si>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</si>
  <si>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</si>
  <si>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</si>
  <si>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</si>
  <si>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</si>
  <si>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</si>
  <si>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</si>
  <si>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</si>
  <si>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</si>
  <si>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</si>
  <si>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</si>
  <si>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</si>
  <si>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</si>
  <si>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</si>
  <si>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</si>
  <si>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</si>
  <si>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</si>
  <si>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</si>
  <si>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</si>
  <si>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</si>
  <si>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</si>
  <si>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</si>
  <si>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</si>
  <si>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</si>
  <si>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</si>
  <si>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</si>
  <si>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</si>
  <si>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</si>
  <si>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</si>
  <si>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</si>
  <si>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</si>
  <si>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</si>
  <si>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</si>
  <si>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</si>
  <si>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</si>
  <si>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</si>
  <si>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</si>
  <si>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</si>
  <si>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</si>
  <si>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</si>
  <si>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</si>
  <si>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</si>
  <si>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</si>
  <si>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</si>
  <si>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</si>
  <si>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</si>
  <si>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</si>
  <si>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</si>
  <si>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</si>
  <si>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</si>
  <si>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</si>
  <si>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</si>
  <si>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</si>
  <si>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</si>
  <si>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</si>
  <si>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</si>
  <si>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</si>
  <si>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</si>
  <si>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</si>
  <si>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</si>
  <si>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</si>
  <si>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</si>
  <si>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</si>
  <si>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</si>
  <si>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</si>
  <si>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</si>
  <si>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</si>
  <si>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</si>
  <si>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</si>
  <si>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</si>
  <si>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</si>
  <si>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</si>
  <si>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</si>
  <si>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</si>
  <si>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</si>
  <si>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</si>
  <si>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</si>
  <si>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</si>
  <si>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</si>
  <si>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</si>
  <si>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</si>
  <si>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</si>
  <si>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</si>
  <si>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</si>
  <si>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</si>
  <si>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</si>
  <si>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</si>
  <si>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</si>
  <si>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</si>
  <si>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</si>
  <si>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</si>
  <si>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</si>
  <si>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</si>
  <si>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</si>
  <si>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</si>
  <si>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</si>
  <si>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</si>
  <si>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</si>
  <si>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</si>
  <si>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</si>
  <si>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</si>
  <si>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</si>
  <si>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</si>
  <si>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</si>
  <si>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</si>
  <si>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</si>
  <si>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</si>
  <si>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</si>
  <si>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</si>
  <si>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</si>
  <si>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</si>
  <si>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</si>
  <si>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</si>
  <si>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</si>
  <si>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</si>
  <si>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</si>
  <si>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</si>
  <si>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</si>
  <si>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</si>
  <si>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</si>
  <si>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</si>
  <si>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</si>
  <si>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</si>
  <si>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</si>
  <si>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</si>
  <si>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</si>
  <si>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</si>
  <si>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</si>
  <si>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</si>
  <si>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</si>
  <si>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</si>
  <si>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</si>
  <si>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</si>
  <si>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</si>
  <si>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</si>
  <si>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</si>
  <si>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</si>
  <si>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</si>
  <si>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</si>
  <si>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</si>
  <si>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</si>
  <si>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</si>
  <si>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</si>
  <si>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</si>
  <si>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</si>
  <si>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</si>
  <si>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</si>
  <si>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</si>
  <si>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</si>
  <si>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</si>
  <si>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</si>
  <si>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</si>
  <si>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</si>
  <si>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</si>
  <si>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</si>
  <si>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</si>
  <si>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</si>
  <si>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</si>
  <si>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</si>
  <si>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</si>
  <si>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</si>
  <si>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</si>
  <si>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</si>
  <si>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</si>
  <si>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</si>
  <si>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</si>
  <si>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</si>
  <si>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</si>
  <si>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</si>
  <si>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</si>
  <si>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</si>
  <si>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</si>
  <si>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</si>
  <si>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</si>
  <si>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</si>
  <si>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</si>
  <si>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</si>
  <si>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</si>
  <si>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</si>
  <si>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</si>
  <si>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</si>
  <si>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</si>
  <si>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</si>
  <si>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</si>
  <si>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</si>
  <si>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</si>
  <si>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</si>
  <si>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</si>
  <si>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</si>
  <si>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</si>
  <si>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</si>
  <si>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</si>
  <si>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</si>
  <si>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</si>
  <si>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</si>
  <si>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</si>
  <si>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</si>
  <si>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</si>
  <si>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</si>
  <si>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</si>
  <si>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</si>
  <si>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</si>
  <si>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</si>
  <si>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</si>
  <si>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</si>
  <si>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</si>
  <si>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</si>
  <si>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</si>
  <si>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</si>
  <si>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</si>
  <si>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</si>
  <si>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</si>
  <si>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</si>
  <si>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</si>
  <si>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</si>
  <si>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</si>
  <si>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</si>
  <si>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</si>
  <si>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</si>
  <si>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</si>
  <si>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</si>
  <si>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</si>
  <si>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</si>
  <si>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</si>
  <si>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</si>
  <si>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</si>
  <si>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</si>
  <si>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</si>
  <si>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</si>
  <si>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</si>
  <si>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</si>
  <si>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</si>
  <si>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</si>
  <si>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</si>
  <si>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</si>
  <si>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</si>
  <si>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</si>
  <si>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</si>
  <si>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</si>
  <si>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</si>
  <si>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</si>
  <si>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</si>
  <si>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</si>
  <si>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</si>
  <si>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</si>
  <si>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</si>
  <si>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</si>
  <si>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</si>
  <si>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</si>
  <si>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</si>
  <si>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</si>
  <si>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</si>
  <si>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</si>
  <si>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</si>
  <si>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</si>
  <si>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</si>
  <si>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</si>
  <si>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</si>
  <si>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</si>
  <si>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</si>
  <si>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</si>
  <si>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</si>
  <si>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</si>
  <si>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</si>
  <si>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</si>
  <si>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</si>
  <si>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</si>
  <si>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</si>
  <si>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</si>
  <si>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</si>
  <si>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</si>
  <si>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</si>
  <si>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</si>
  <si>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</si>
  <si>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</si>
  <si>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</si>
  <si>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</si>
  <si>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</si>
  <si>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</si>
  <si>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</si>
  <si>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</si>
  <si>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</si>
  <si>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</si>
  <si>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</si>
  <si>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</si>
  <si>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</si>
  <si>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</si>
  <si>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</si>
  <si>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</si>
  <si>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</si>
  <si>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</si>
  <si>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</si>
  <si>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</si>
  <si>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</si>
  <si>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</si>
  <si>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</si>
  <si>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</si>
  <si>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</si>
  <si>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</si>
  <si>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</si>
  <si>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</si>
  <si>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</si>
  <si>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</si>
  <si>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</si>
  <si>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</si>
  <si>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</si>
  <si>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</si>
  <si>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</si>
  <si>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</si>
  <si>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</si>
  <si>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</si>
  <si>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</si>
  <si>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</si>
  <si>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</si>
  <si>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</si>
  <si>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</si>
  <si>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</si>
  <si>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</si>
  <si>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</si>
  <si>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</si>
  <si>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</si>
  <si>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</si>
  <si>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</si>
  <si>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</si>
  <si>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</si>
  <si>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</si>
  <si>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</si>
  <si>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</si>
  <si>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</si>
  <si>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</si>
  <si>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</si>
  <si>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</si>
  <si>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</si>
  <si>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</si>
  <si>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</si>
  <si>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</si>
  <si>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</si>
  <si>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</si>
  <si>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</si>
  <si>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</si>
  <si>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</si>
  <si>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</si>
  <si>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</si>
  <si>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</si>
  <si>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</si>
  <si>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</si>
  <si>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</si>
  <si>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</si>
  <si>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</si>
  <si>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</si>
  <si>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</si>
  <si>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</si>
  <si>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</si>
  <si>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</si>
  <si>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</si>
  <si>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</si>
  <si>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</si>
  <si>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</si>
  <si>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</si>
  <si>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</si>
  <si>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</si>
  <si>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</si>
  <si>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</si>
  <si>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</si>
  <si>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</si>
  <si>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</si>
  <si>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</si>
  <si>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</si>
  <si>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</si>
  <si>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</si>
  <si>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</si>
  <si>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</si>
  <si>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</si>
  <si>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</si>
  <si>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</si>
  <si>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</si>
  <si>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</si>
  <si>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</si>
  <si>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</si>
  <si>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</si>
  <si>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</si>
  <si>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</si>
  <si>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</si>
  <si>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</si>
  <si>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</si>
  <si>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</si>
  <si>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</si>
  <si>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</si>
  <si>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</si>
  <si>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</si>
  <si>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</si>
  <si>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</si>
  <si>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</si>
  <si>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</si>
  <si>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</si>
  <si>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</si>
  <si>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</si>
  <si>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</si>
  <si>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</si>
  <si>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</si>
  <si>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</si>
  <si>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</si>
  <si>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</si>
  <si>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</si>
  <si>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</si>
  <si>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</si>
  <si>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</si>
  <si>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</si>
  <si>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</si>
  <si>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</si>
  <si>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</si>
  <si>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</si>
  <si>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</si>
  <si>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</si>
  <si>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</si>
  <si>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</si>
  <si>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</si>
  <si>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</si>
  <si>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</si>
  <si>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</si>
  <si>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</si>
  <si>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</si>
  <si>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</si>
  <si>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</si>
  <si>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</si>
  <si>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</si>
  <si>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</si>
  <si>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</si>
  <si>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</si>
  <si>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</si>
  <si>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</si>
  <si>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</si>
  <si>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</si>
  <si>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</si>
  <si>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</si>
  <si>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</si>
  <si>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</si>
  <si>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</si>
  <si>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</si>
  <si>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</si>
  <si>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</si>
  <si>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</si>
  <si>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</si>
  <si>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</si>
  <si>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</si>
  <si>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</si>
  <si>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</si>
  <si>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</si>
  <si>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</si>
  <si>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</si>
  <si>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</si>
  <si>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</si>
  <si>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</si>
  <si>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</si>
  <si>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</si>
  <si>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</si>
  <si>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</si>
  <si>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</si>
  <si>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</si>
  <si>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</si>
  <si>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</si>
  <si>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</si>
  <si>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</si>
  <si>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</si>
  <si>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</si>
  <si>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</si>
  <si>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</si>
  <si>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</si>
  <si>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</si>
  <si>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</si>
  <si>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</si>
  <si>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</si>
  <si>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</si>
  <si>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</si>
  <si>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</si>
  <si>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</si>
  <si>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</si>
  <si>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</si>
  <si>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</si>
  <si>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</si>
  <si>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</si>
  <si>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</si>
  <si>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</si>
  <si>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</si>
  <si>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</si>
  <si>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</si>
  <si>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</si>
  <si>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</si>
  <si>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</si>
  <si>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</si>
  <si>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</si>
  <si>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</si>
  <si>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</si>
  <si>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</si>
  <si>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</si>
  <si>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</si>
  <si>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</si>
  <si>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</si>
  <si>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</si>
  <si>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</si>
  <si>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</si>
  <si>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</si>
  <si>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</si>
  <si>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</si>
  <si>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</si>
  <si>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</si>
  <si>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</si>
  <si>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</si>
  <si>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</si>
  <si>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</si>
  <si>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</si>
  <si>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</si>
  <si>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</si>
  <si>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</si>
  <si>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</si>
  <si>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</si>
  <si>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</si>
  <si>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</si>
  <si>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</si>
  <si>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</si>
  <si>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</si>
  <si>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</si>
  <si>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</si>
  <si>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</si>
  <si>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</si>
  <si>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</si>
  <si>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</si>
  <si>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</si>
  <si>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</si>
  <si>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</si>
  <si>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</si>
  <si>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</si>
  <si>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</si>
  <si>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</si>
  <si>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</si>
  <si>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</si>
  <si>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</si>
  <si>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</si>
  <si>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</si>
  <si>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</si>
  <si>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</si>
  <si>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</si>
  <si>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</si>
  <si>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</si>
  <si>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</si>
  <si>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</si>
  <si>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</si>
  <si>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</si>
  <si>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PCM-20251019-00001757</t>
  </si>
  <si>
    <t xml:space="preserve">site located Qatar border EM team team need 25 min </t>
  </si>
  <si>
    <t>PCM-20251019-00002508</t>
  </si>
  <si>
    <t>ETA 110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</si>
  <si>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</si>
  <si>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</si>
  <si>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</si>
  <si>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</si>
  <si>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</si>
  <si>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</si>
  <si>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</si>
  <si>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</si>
  <si>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</si>
  <si>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</si>
  <si>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</si>
  <si>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</si>
  <si>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</si>
  <si>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</si>
  <si>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</si>
  <si>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</si>
  <si>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</si>
  <si>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</si>
  <si>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</si>
  <si>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</si>
  <si>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</si>
  <si>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</si>
  <si>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</si>
  <si>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</si>
  <si>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</si>
  <si>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</si>
  <si>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</si>
  <si>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</si>
  <si>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</si>
  <si>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</si>
  <si>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</si>
  <si>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</si>
  <si>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</si>
  <si>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</si>
  <si>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</si>
  <si>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</si>
  <si>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</si>
  <si>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</si>
  <si>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</si>
  <si>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</si>
  <si>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</si>
  <si>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</si>
  <si>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</si>
  <si>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</si>
  <si>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</si>
  <si>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</si>
  <si>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</si>
  <si>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</si>
  <si>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</si>
  <si>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</si>
  <si>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</si>
  <si>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</si>
  <si>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</si>
  <si>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</si>
  <si>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</si>
  <si>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</si>
  <si>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</si>
  <si>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</si>
  <si>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</si>
  <si>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</si>
  <si>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</si>
  <si>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</si>
  <si>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</si>
  <si>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</si>
  <si>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</si>
  <si>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</si>
  <si>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</si>
  <si>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</si>
  <si>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</si>
  <si>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</si>
  <si>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</si>
  <si>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</si>
  <si>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</si>
  <si>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</si>
  <si>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</si>
  <si>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</si>
  <si>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</si>
  <si>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</si>
  <si>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</si>
  <si>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</si>
  <si>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</si>
  <si>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</si>
  <si>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</si>
  <si>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</si>
  <si>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</si>
  <si>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</si>
  <si>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</si>
  <si>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access not allowed by security, allowed time only from 9 to 5 , site located in NGHA</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</si>
  <si>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</si>
  <si>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</si>
  <si>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</si>
  <si>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</si>
  <si>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</si>
  <si>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</si>
  <si>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</si>
  <si>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</si>
  <si>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</si>
  <si>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</si>
  <si>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</si>
  <si>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 ETA 70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</si>
</sst>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1" totalsRowShown="0" headerRowDxfId="174" dataDxfId="173" headerRowBorderDxfId="171" tableBorderDxfId="172" totalsRowBorderDxfId="170">
  <autoFilter ref="A1:L10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7" dataDxfId="156" headerRowBorderDxfId="154" tableBorderDxfId="155" totalsRowBorderDxfId="153">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5" totalsRowShown="0" headerRowDxfId="48" dataDxfId="47" headerRowBorderDxfId="45" tableBorderDxfId="46" totalsRowBorderDxfId="44">
  <autoFilter ref="A1:L30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9" totalsRowShown="0" headerRowDxfId="31" dataDxfId="30" headerRowBorderDxfId="28" tableBorderDxfId="29">
  <autoFilter ref="A1:L5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7" totalsRowShown="0" headerRowDxfId="15" dataDxfId="14" headerRowBorderDxfId="12" tableBorderDxfId="13">
  <autoFilter ref="A1:L4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1"/>
  <sheetViews>
    <sheetView tabSelected="1" workbookViewId="0">
      <selection activeCell="D8" sqref="D8"/>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286.97978240740485</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6.4844699074019445</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55" t="s">
        <v>21468</v>
      </c>
      <c r="E4" s="137" t="s">
        <v>38964</v>
      </c>
      <c r="F4" s="138">
        <v>45949.688715277778</v>
      </c>
      <c r="G4" s="139">
        <f ca="1">IFERROR(NOW()-F4,"")</f>
        <v>0.23949305555288447</v>
      </c>
      <c r="H4" s="166">
        <v>45949.688715277778</v>
      </c>
      <c r="I4" s="136" t="str">
        <f>IFERROR(VLOOKUP(D4,DB!A:F,6,0),"")</f>
        <v>Generator-SG</v>
      </c>
      <c r="J4" s="136" t="str">
        <f>IFERROR(VLOOKUP(D4,DB!A:G,7,0),"")</f>
        <v>Vandalized</v>
      </c>
      <c r="K4" s="140" t="s">
        <v>38969</v>
      </c>
      <c r="L4" s="141" t="str">
        <f>IFERROR(VLOOKUP(D4,DB!A:I,9,0),"")</f>
        <v>Latis</v>
      </c>
      <c r="M4" s="67"/>
    </row>
    <row r="5" spans="1:15" ht="15" customHeight="1">
      <c r="A5" s="135" t="s">
        <v>38970</v>
      </c>
      <c r="B5" s="136" t="str">
        <f>IFERROR(VLOOKUP(D5,DB!A:K,11,0),"")</f>
        <v>R1</v>
      </c>
      <c r="C5" s="136">
        <v>1</v>
      </c>
      <c r="D5" s="136" t="s">
        <v>20117</v>
      </c>
      <c r="E5" s="137" t="s">
        <v>38964</v>
      </c>
      <c r="F5" s="138">
        <v>45949.910428240742</v>
      </c>
      <c r="G5" s="139">
        <f ca="1">IFERROR(NOW()-F5,"")</f>
        <v>1.7780092588509433E-2</v>
      </c>
      <c r="H5" s="138">
        <v>45949.90556712963</v>
      </c>
      <c r="I5" s="136" t="str">
        <f>IFERROR(VLOOKUP(D5,DB!A:F,6,0),"")</f>
        <v>Generator-SG</v>
      </c>
      <c r="J5" s="136" t="str">
        <f>IFERROR(VLOOKUP(D5,DB!A:G,7,0),"")</f>
        <v>Vandalized</v>
      </c>
      <c r="K5" s="140" t="s">
        <v>38971</v>
      </c>
      <c r="L5" s="141" t="str">
        <f>IFERROR(VLOOKUP(D5,DB!A:I,9,0),"")</f>
        <v>Latis</v>
      </c>
      <c r="M5" s="67"/>
    </row>
    <row r="6" spans="1:15" ht="15" customHeight="1">
      <c r="A6" s="135"/>
      <c r="B6" s="136" t="str">
        <f>IFERROR(VLOOKUP(D6,DB!A:K,11,0),"")</f>
        <v/>
      </c>
      <c r="C6" s="136"/>
      <c r="D6" s="136"/>
      <c r="E6" s="137"/>
      <c r="F6" s="138"/>
      <c r="G6" s="139">
        <f ca="1">IFERROR(NOW()-F6,"")</f>
        <v>45949.928208333331</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45949.928208333331</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45949.928208333331</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45949.928208333331</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45949.928208333331</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45949.928208333331</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45949.928208333331</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45949.928208333331</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45949.928208333331</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45949.928208333331</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45949.928208333331</v>
      </c>
      <c r="H16" s="138"/>
      <c r="I16" s="136" t="str">
        <f>IFERROR(VLOOKUP(D16,DB!A:F,6,0),"")</f>
        <v/>
      </c>
      <c r="J16" s="136" t="str">
        <f>IFERROR(VLOOKUP(D16,DB!A:G,7,0),"")</f>
        <v/>
      </c>
      <c r="K16" s="140"/>
      <c r="L16" s="141" t="str">
        <f>IFERROR(VLOOKUP(D16,DB!A:I,9,0),"")</f>
        <v/>
      </c>
      <c r="M16" s="67"/>
    </row>
    <row r="17" spans="1:12" ht="15" customHeight="1">
      <c r="A17" s="135"/>
      <c r="B17" s="136" t="str">
        <f>IFERROR(VLOOKUP(D17,DB!A:K,11,0),"")</f>
        <v/>
      </c>
      <c r="C17" s="136"/>
      <c r="D17" s="136"/>
      <c r="E17" s="137"/>
      <c r="F17" s="138"/>
      <c r="G17" s="139">
        <f ca="1">IFERROR(NOW()-F17,"")</f>
        <v>45949.928208333331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45949.928208333331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45949.928208333331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45949.928208333331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45949.928208333331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45949.928208333331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45949.928208333331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45949.928208333331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45949.928208333331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45949.928208333331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45949.928208333331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45949.928208333331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45949.928208333331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45949.928208333331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45949.928208333331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45949.928208333331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45949.928208333331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45949.928208333331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45949.928208333331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45949.928208333331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45949.928208333331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45949.928208333331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45949.928208333331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45949.928208333331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45949.928208333331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45949.928208333331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45949.928208333331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45949.928208333331</v>
      </c>
      <c r="H44" s="138"/>
      <c r="I44" s="136" t="str">
        <f>IFERROR(VLOOKUP(D44,DB!A:F,6,0),"")</f>
        <v/>
      </c>
      <c r="J44" s="136" t="str">
        <f>IFERROR(VLOOKUP(D44,DB!A:G,7,0),"")</f>
        <v/>
      </c>
      <c r="K44" s="140"/>
      <c r="L44" s="141" t="str">
        <f>IFERROR(VLOOKUP(D44,DB!A:I,9,0),"")</f>
        <v/>
      </c>
    </row>
    <row r="45" spans="1:12" ht="15" customHeight="1">
      <c r="A45" s="156"/>
      <c r="B45" s="157" t="str">
        <f>IFERROR(VLOOKUP(D45,DB!A:K,11,0),"")</f>
        <v/>
      </c>
      <c r="C45" s="157"/>
      <c r="D45" s="157"/>
      <c r="E45" s="158"/>
      <c r="F45" s="159"/>
      <c r="G45" s="160">
        <f ca="1">IFERROR(NOW()-F45,"")</f>
        <v>45949.928208333331</v>
      </c>
      <c r="H45" s="159"/>
      <c r="I45" s="157" t="str">
        <f>IFERROR(VLOOKUP(D45,DB!A:F,6,0),"")</f>
        <v/>
      </c>
      <c r="J45" s="157" t="str">
        <f>IFERROR(VLOOKUP(D45,DB!A:G,7,0),"")</f>
        <v/>
      </c>
      <c r="K45" s="161"/>
      <c r="L45" s="162" t="str">
        <f>IFERROR(VLOOKUP(D45,DB!A:I,9,0),"")</f>
        <v/>
      </c>
    </row>
    <row r="46" spans="1:12" ht="15" customHeight="1">
      <c r="A46" s="135"/>
      <c r="B46" s="136" t="str">
        <f>IFERROR(VLOOKUP(D46,DB!A:K,11,0),"")</f>
        <v/>
      </c>
      <c r="C46" s="136"/>
      <c r="D46" s="136"/>
      <c r="E46" s="137"/>
      <c r="F46" s="138"/>
      <c r="G46" s="139">
        <f ca="1">IFERROR(NOW()-F46,"")</f>
        <v>45949.928208333331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45949.928208333331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45949.928208333331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45949.928208333331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45949.928208333331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45949.928208333331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45949.928208333331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45949.928208333331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45949.928208333331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45949.928208333331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45949.928208333331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45949.928208333331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45949.928208333331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45949.928208333331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45949.928208333331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45949.928208333331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45949.928208333331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45949.928208333331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45949.928208333331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45949.928208333331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45949.928208333331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45949.928208333331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45949.928208333331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45949.928208333331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45949.928208333331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45949.928208333331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45949.928208333331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45949.928208333331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45949.928208333331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45949.928208333331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45949.928208333331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45949.928208333331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45949.928208333331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45949.928208333331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45949.928208333331</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45949.928208333331</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45949.928208333331</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45949.928208333331</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45949.928208333331</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45949.928208333331</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45949.928208333331</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45949.928208333331</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45949.928208333331</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45949.928208333331</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45949.928208333331</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45949.928208333331</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45949.928208333331</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45949.928208333331</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45949.928208333331</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45949.928208333331</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45949.928208333331</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45949.928208333331</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45949.928208333331</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45949.928208333331</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45949.928208333331</v>
      </c>
      <c r="H100" s="138"/>
      <c r="I100" s="136" t="str">
        <f>IFERROR(VLOOKUP(D100,DB!A:F,6,0),"")</f>
        <v/>
      </c>
      <c r="J100" s="136" t="str">
        <f>IFERROR(VLOOKUP(D100,DB!A:G,7,0),"")</f>
        <v/>
      </c>
      <c r="K100" s="140"/>
      <c r="L100" s="141" t="str">
        <f>IFERROR(VLOOKUP(D100,DB!A:I,9,0),"")</f>
        <v/>
      </c>
    </row>
    <row r="101" spans="1:12" ht="15" customHeight="1">
      <c r="A101" s="156"/>
      <c r="B101" s="157" t="str">
        <f>IFERROR(VLOOKUP(D101,DB!A:K,11,0),"")</f>
        <v/>
      </c>
      <c r="C101" s="157"/>
      <c r="D101" s="157"/>
      <c r="E101" s="158"/>
      <c r="F101" s="159"/>
      <c r="G101" s="160">
        <f ca="1">IFERROR(NOW()-F101,"")</f>
        <v>45949.928208333331</v>
      </c>
      <c r="H101" s="159"/>
      <c r="I101" s="157" t="str">
        <f>IFERROR(VLOOKUP(D101,DB!A:F,6,0),"")</f>
        <v/>
      </c>
      <c r="J101" s="157" t="str">
        <f>IFERROR(VLOOKUP(D101,DB!A:G,7,0),"")</f>
        <v/>
      </c>
      <c r="K101" s="161"/>
      <c r="L101" s="162" t="str">
        <f>IFERROR(VLOOKUP(D101,DB!A:I,9,0),"")</f>
        <v/>
      </c>
    </row>
  </sheetData>
  <customSheetViews>
    <customSheetView guid="{F6042A99-DD27-4453-835D-0834D95730CC}" filter="1" showAutoFilter="1">
      <pageMargins left="0" right="0" top="0" bottom="0" header="0" footer="0"/>
      <autoFilter ref="B1:M1" xr:uid="{6C46AAF7-23C0-4833-8658-187ED8A0F7DA}"/>
    </customSheetView>
  </customSheetViews>
  <dataValidations count="2">
    <dataValidation allowBlank="1" showInputMessage="1" showErrorMessage="1" sqref="E1" xr:uid="{5DBA255D-CDD9-49FB-AD3C-AF70AB4EE696}"/>
    <dataValidation type="list" allowBlank="1" showInputMessage="1" showErrorMessage="1" sqref="E2:E10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38972</v>
      </c>
      <c r="N1" s="91" t="s">
        <v>38973</v>
      </c>
      <c r="O1" s="91" t="s">
        <v>38974</v>
      </c>
      <c r="P1" s="91" t="s">
        <v>38975</v>
      </c>
      <c r="Q1" s="91" t="s">
        <v>38976</v>
      </c>
      <c r="R1" s="91" t="s">
        <v>38977</v>
      </c>
      <c r="S1" s="91" t="s">
        <v>38978</v>
      </c>
      <c r="T1" s="91" t="s">
        <v>38979</v>
      </c>
      <c r="U1" s="91" t="s">
        <v>38980</v>
      </c>
      <c r="V1" s="91" t="s">
        <v>38981</v>
      </c>
      <c r="W1" s="91" t="s">
        <v>38982</v>
      </c>
      <c r="X1" s="91" t="s">
        <v>38983</v>
      </c>
      <c r="Y1" s="91" t="s">
        <v>38984</v>
      </c>
      <c r="Z1" s="91" t="s">
        <v>38985</v>
      </c>
      <c r="AA1" s="91" t="s">
        <v>38986</v>
      </c>
      <c r="AB1" s="91" t="s">
        <v>38987</v>
      </c>
      <c r="AC1" s="91" t="s">
        <v>38988</v>
      </c>
      <c r="AD1" s="91" t="s">
        <v>38989</v>
      </c>
      <c r="AE1" s="91" t="s">
        <v>38990</v>
      </c>
      <c r="AF1" s="91" t="s">
        <v>38991</v>
      </c>
      <c r="AG1" s="91" t="s">
        <v>38992</v>
      </c>
      <c r="AH1" s="91" t="s">
        <v>38993</v>
      </c>
      <c r="AI1" s="91" t="s">
        <v>38994</v>
      </c>
      <c r="AJ1" s="91" t="s">
        <v>38995</v>
      </c>
      <c r="AK1" s="91" t="s">
        <v>38996</v>
      </c>
      <c r="AL1" s="91" t="s">
        <v>38997</v>
      </c>
      <c r="AM1" s="91" t="s">
        <v>38998</v>
      </c>
      <c r="AN1" s="91" t="s">
        <v>38999</v>
      </c>
      <c r="AO1" s="91" t="s">
        <v>39000</v>
      </c>
      <c r="AP1" s="91" t="s">
        <v>39001</v>
      </c>
      <c r="AQ1" s="91" t="s">
        <v>39002</v>
      </c>
      <c r="AR1" s="91" t="s">
        <v>39003</v>
      </c>
      <c r="AS1" s="91" t="s">
        <v>39004</v>
      </c>
      <c r="AT1" s="91" t="s">
        <v>39005</v>
      </c>
      <c r="AU1" s="91" t="s">
        <v>39006</v>
      </c>
      <c r="AV1" s="91" t="s">
        <v>39007</v>
      </c>
      <c r="AW1" s="91" t="s">
        <v>39008</v>
      </c>
      <c r="AX1" s="91" t="s">
        <v>39009</v>
      </c>
      <c r="AY1" s="91" t="s">
        <v>39010</v>
      </c>
      <c r="AZ1" s="91" t="s">
        <v>39011</v>
      </c>
      <c r="BA1" s="91" t="s">
        <v>39012</v>
      </c>
      <c r="BB1" s="91" t="s">
        <v>39013</v>
      </c>
      <c r="BC1" s="91" t="s">
        <v>39014</v>
      </c>
      <c r="BD1" s="91" t="s">
        <v>39015</v>
      </c>
      <c r="BE1" s="91" t="s">
        <v>39016</v>
      </c>
      <c r="BF1" s="91" t="s">
        <v>39017</v>
      </c>
      <c r="BG1" s="91" t="s">
        <v>39018</v>
      </c>
      <c r="BH1" s="91" t="s">
        <v>39019</v>
      </c>
      <c r="BI1" s="91" t="s">
        <v>39020</v>
      </c>
      <c r="BJ1" s="91" t="s">
        <v>39021</v>
      </c>
      <c r="BK1" s="91" t="s">
        <v>39022</v>
      </c>
      <c r="BL1" s="91" t="s">
        <v>39023</v>
      </c>
      <c r="BM1" s="91" t="s">
        <v>39024</v>
      </c>
      <c r="BN1" s="91" t="s">
        <v>39025</v>
      </c>
      <c r="BO1" s="91" t="s">
        <v>39026</v>
      </c>
      <c r="BP1" s="91" t="s">
        <v>39027</v>
      </c>
      <c r="BQ1" s="91" t="s">
        <v>39028</v>
      </c>
      <c r="BR1" s="91" t="s">
        <v>39029</v>
      </c>
      <c r="BS1" s="91" t="s">
        <v>39030</v>
      </c>
      <c r="BT1" s="91" t="s">
        <v>39031</v>
      </c>
      <c r="BU1" s="91" t="s">
        <v>39032</v>
      </c>
      <c r="BV1" s="91" t="s">
        <v>39033</v>
      </c>
      <c r="BW1" s="91" t="s">
        <v>39034</v>
      </c>
      <c r="BX1" s="91" t="s">
        <v>39035</v>
      </c>
      <c r="BY1" s="91" t="s">
        <v>39036</v>
      </c>
      <c r="BZ1" s="91" t="s">
        <v>39037</v>
      </c>
      <c r="CA1" s="91" t="s">
        <v>39038</v>
      </c>
      <c r="CB1" s="91" t="s">
        <v>39039</v>
      </c>
      <c r="CC1" s="91" t="s">
        <v>39040</v>
      </c>
      <c r="CD1" s="91" t="s">
        <v>39041</v>
      </c>
      <c r="CE1" s="91" t="s">
        <v>39042</v>
      </c>
      <c r="CF1" s="91" t="s">
        <v>39043</v>
      </c>
      <c r="CG1" s="91" t="s">
        <v>39044</v>
      </c>
      <c r="CH1" s="91" t="s">
        <v>39045</v>
      </c>
      <c r="CI1" s="91" t="s">
        <v>39046</v>
      </c>
      <c r="CJ1" s="91" t="s">
        <v>39047</v>
      </c>
    </row>
    <row r="2" spans="1:88" s="71" customFormat="1" ht="31.5" customHeight="1">
      <c r="A2" s="64" t="s">
        <v>39048</v>
      </c>
      <c r="B2" s="64" t="s">
        <v>27</v>
      </c>
      <c r="C2" s="64">
        <v>1</v>
      </c>
      <c r="D2" s="64" t="s">
        <v>19278</v>
      </c>
      <c r="E2" s="88" t="s">
        <v>39049</v>
      </c>
      <c r="F2" s="77">
        <v>45322.056979166664</v>
      </c>
      <c r="G2" s="78" t="s">
        <v>39050</v>
      </c>
      <c r="H2" s="90">
        <v>45322.050729166665</v>
      </c>
      <c r="I2" s="64" t="s">
        <v>83</v>
      </c>
      <c r="J2" s="64" t="s">
        <v>65</v>
      </c>
      <c r="K2" s="89" t="s">
        <v>39051</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39052</v>
      </c>
      <c r="B3" s="64" t="str">
        <f>IFERROR(VLOOKUP(D3,DB!A:K,11,0),"")</f>
        <v>R2</v>
      </c>
      <c r="C3" s="64">
        <v>1</v>
      </c>
      <c r="D3" s="64" t="s">
        <v>31078</v>
      </c>
      <c r="E3" s="77" t="s">
        <v>38964</v>
      </c>
      <c r="F3" s="77">
        <v>45806.727083333331</v>
      </c>
      <c r="G3" s="78">
        <f ca="1">IFERROR(NOW()-F3,"-")</f>
        <v>143.20112499999959</v>
      </c>
      <c r="H3" s="77">
        <v>45791.543067129627</v>
      </c>
      <c r="I3" s="64" t="str">
        <f>IFERROR(VLOOKUP(D3,DB!A:F,6,0),"")</f>
        <v>SCECO</v>
      </c>
      <c r="J3" s="64" t="str">
        <f>IFERROR(VLOOKUP(D3,DB!A:G,7,0),"")</f>
        <v>No BB Shifted</v>
      </c>
      <c r="K3" s="89" t="s">
        <v>39053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39054</v>
      </c>
      <c r="B4" s="64" t="str">
        <f>IFERROR(VLOOKUP(D4,DB!A:K,11,0),"")</f>
        <v>R2</v>
      </c>
      <c r="C4" s="64">
        <v>1</v>
      </c>
      <c r="D4" s="64" t="s">
        <v>29168</v>
      </c>
      <c r="E4" s="88" t="s">
        <v>38964</v>
      </c>
      <c r="F4" s="77">
        <v>45824.999837962961</v>
      </c>
      <c r="G4" s="78">
        <f ca="1">IFERROR(NOW()-F4,"-")</f>
        <v>124.92837037036952</v>
      </c>
      <c r="H4" s="77">
        <v>45824.993587962963</v>
      </c>
      <c r="I4" s="64" t="str">
        <f>IFERROR(VLOOKUP(D4,DB!A:F,6,0),"")</f>
        <v>Generator-SG</v>
      </c>
      <c r="J4" s="64" t="str">
        <f>IFERROR(VLOOKUP(D4,DB!A:G,7,0),"")</f>
        <v>Good</v>
      </c>
      <c r="K4" s="89" t="s">
        <v>39055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39056</v>
      </c>
      <c r="B5" s="18" t="str">
        <f>IFERROR(VLOOKUP(D5,DB!A:K,11,0),"")</f>
        <v>R2</v>
      </c>
      <c r="C5" s="18">
        <v>2</v>
      </c>
      <c r="D5" s="18" t="s">
        <v>17684</v>
      </c>
      <c r="E5" s="116" t="s">
        <v>38964</v>
      </c>
      <c r="F5" s="90">
        <v>45944.495775462965</v>
      </c>
      <c r="G5" s="118">
        <f ca="1">IFERROR(NOW()-F5,"-")</f>
        <v>5.4324328703660285</v>
      </c>
      <c r="H5" s="117">
        <v>45937.721967592595</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39058</v>
      </c>
      <c r="B6" s="18" t="str">
        <f>IFERROR(VLOOKUP(D6,DB!A:K,11,0),"")</f>
        <v>R2</v>
      </c>
      <c r="C6" s="18">
        <v>4</v>
      </c>
      <c r="D6" s="18" t="s">
        <v>18755</v>
      </c>
      <c r="E6" s="116" t="s">
        <v>38964</v>
      </c>
      <c r="F6" s="117">
        <v>45949.901180555556</v>
      </c>
      <c r="G6" s="118">
        <f ca="1">IFERROR(NOW()-F6,"-")</f>
        <v>2.7027777774492279E-2</v>
      </c>
      <c r="H6" s="117">
        <v>45949.894236111111</v>
      </c>
      <c r="I6" s="18" t="str">
        <f>IFERROR(VLOOKUP(D6,DB!A:F,6,0),"")</f>
        <v>SCECO</v>
      </c>
      <c r="J6" s="18" t="str">
        <f>IFERROR(VLOOKUP(D6,DB!A:G,7,0),"")</f>
        <v>Dead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45949.928208333331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45949.928208333331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45949.928208333331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45949.928208333331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45949.928208333331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45949.928208333331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45949.928208333331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45949.928208333331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45949.928208333331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45949.928208333331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45949.928208333331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45949.928208333331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45949.928208333331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45949.928208333331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45949.928208333331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45949.928208333331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45949.928208333331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45949.928208333331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45949.928208333331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45949.928208333331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45949.928208333331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45949.928208333331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45949.928208333331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45949.928208333331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45949.928208333331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45949.928208333331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45949.928208333331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45949.928208333331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45949.928208333331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45949.928208333331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45949.928208333331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45949.928208333331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45949.928208333331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45949.928208333331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45949.928208333331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45949.928208333331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45949.928208333331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45949.928208333331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45949.928208333331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45949.928208333331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45949.928208333331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45949.928208333331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45949.928208333331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45949.928208333331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45949.928208333331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45949.928208333331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45949.928208333331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45949.928208333331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45949.928208333331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45949.928208333331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45949.928208333331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45949.928208333331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45949.928208333331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45949.928208333331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45949.928208333331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45949.928208333331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45949.928208333331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45949.928208333331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45949.928208333331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45949.928208333331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45949.928208333331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45949.928208333331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45949.928208333331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45949.928208333331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45949.928208333331</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45949.928208333331</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45949.928208333331</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45949.928208333331</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45949.928208333331</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45949.928208333331</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45949.928208333331</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45949.928208333331</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45949.928208333331</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45949.928208333331</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45949.928208333331</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45949.928208333331</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45949.928208333331</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45949.928208333331</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45949.928208333331</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45949.928208333331</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45949.928208333331</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45949.928208333331</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45949.928208333331</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45949.928208333331</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45949.928208333331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45949.928208333331</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45949.928208333331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45949.928208333331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45949.928208333331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45949.928208333331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45949.928208333331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45949.928208333331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45949.928208333331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45949.928208333331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45949.928208333331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45949.928208333331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45949.928208333331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45949.928208333331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45949.928208333331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45949.928208333331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45949.928208333331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45949.928208333331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45949.928208333331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45949.928208333331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45949.928208333331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45949.928208333331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45949.928208333331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45949.928208333331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45949.928208333331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45949.928208333331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45949.928208333331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45949.928208333331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45949.928208333331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45949.928208333331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45949.928208333331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45949.928208333331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45949.928208333331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45949.928208333331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45949.928208333331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45949.928208333331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45949.928208333331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45949.928208333331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45949.928208333331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45949.928208333331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45949.928208333331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45949.928208333331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45949.928208333331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45949.928208333331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45949.928208333331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45949.928208333331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45949.928208333331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45949.928208333331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45949.928208333331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45949.928208333331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45949.928208333331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45949.928208333331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45949.928208333331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45949.928208333331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45949.928208333331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45949.928208333331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45949.928208333331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45949.928208333331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45949.928208333331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45949.928208333331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45949.928208333331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45949.928208333331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45949.928208333331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45949.928208333331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45949.928208333331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45949.928208333331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45949.928208333331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45949.928208333331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45949.928208333331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45949.928208333331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45949.928208333331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45949.928208333331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45949.928208333331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45949.928208333331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45949.928208333331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45949.928208333331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45949.928208333331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45949.928208333331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45949.928208333331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45949.928208333331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45949.928208333331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45949.928208333331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45949.928208333331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45949.928208333331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45949.928208333331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45949.928208333331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45949.928208333331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45949.928208333331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45949.928208333331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45949.928208333331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45949.928208333331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45949.928208333331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45949.928208333331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45949.928208333331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45949.928208333331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45949.928208333331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45949.928208333331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45949.928208333331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45949.928208333331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45949.928208333331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45949.928208333331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45949.928208333331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45949.928208333331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45949.928208333331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45949.928208333331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45949.928208333331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45949.928208333331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45949.928208333331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45949.928208333331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45949.928208333331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45949.928208333331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45949.928208333331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45949.928208333331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45949.928208333331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45949.928208333331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45949.928208333331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45949.928208333331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45949.928208333331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45949.928208333331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45949.928208333331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45949.928208333331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45949.928208333331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45949.928208333331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45949.928208333331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45949.928208333331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45949.928208333331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45949.928208333331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45949.928208333331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45949.928208333331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45949.928208333331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45949.928208333331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45949.928208333331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45949.928208333331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45949.928208333331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45949.928208333331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45949.928208333331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45949.928208333331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45949.928208333331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45949.928208333331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45949.928208333331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45949.928208333331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45949.928208333331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45949.928208333331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45949.928208333331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45949.928208333331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45949.928208333331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45949.928208333331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45949.928208333331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45949.928208333331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45949.928208333331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45949.928208333331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45949.928208333331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45949.928208333331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45949.928208333331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45949.928208333331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45949.928208333331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45949.928208333331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45949.928208333331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45949.928208333331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45949.928208333331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45949.928208333331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45949.928208333331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45949.928208333331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45949.928208333331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45949.928208333331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45949.928208333331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45949.928208333331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45949.928208333331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45949.928208333331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45949.928208333331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45949.928208333331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45949.928208333331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45949.928208333331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45949.928208333331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45949.928208333331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45949.928208333331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45949.928208333331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45949.928208333331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45949.928208333331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45949.928208333331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45949.928208333331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45949.928208333331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45949.928208333331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45949.928208333331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45949.928208333331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45949.928208333331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45949.928208333331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45949.928208333331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45949.928208333331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45949.928208333331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45949.928208333331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45949.928208333331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45949.928208333331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45949.928208333331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45949.928208333331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45949.928208333331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45949.928208333331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45949.928208333331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45949.928208333331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45949.928208333331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45949.928208333331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45949.928208333331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45949.928208333331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45949.928208333331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45949.928208333331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45949.928208333331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45949.928208333331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45949.928208333331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45949.928208333331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45949.928208333331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45949.928208333331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45949.928208333331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45949.928208333331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45949.928208333331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45949.928208333331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45949.928208333331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45949.928208333331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45949.928208333331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45949.928208333331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45949.928208333331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45949.928208333331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45949.928208333331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45949.928208333331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45949.928208333331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45949.928208333331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45949.928208333331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45949.928208333331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45949.928208333331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45949.928208333331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45949.928208333331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45949.928208333331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45949.928208333331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45949.928208333331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45949.928208333331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45949.928208333331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45949.928208333331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45949.928208333331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45949.928208333331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45949.928208333331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45949.928208333331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45949.928208333331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45949.928208333331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45949.928208333331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45949.928208333331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45949.928208333331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45949.928208333331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45949.928208333331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45949.928208333331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45949.928208333331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45949.928208333331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45949.928208333331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45949.928208333331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45949.928208333331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45949.928208333331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45949.928208333331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45949.928208333331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45949.928208333331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45949.928208333331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45949.928208333331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45949.928208333331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45949.928208333331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45949.928208333331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45949.928208333331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45949.928208333331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45949.928208333331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45949.928208333331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45949.928208333331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45949.928208333331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45949.928208333331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45949.928208333331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45949.928208333331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45949.928208333331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45949.928208333331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45949.928208333331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45949.928208333331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45949.928208333331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45949.928208333331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45949.928208333331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45949.928208333331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45949.928208333331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45949.928208333331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45949.928208333331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45949.928208333331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45949.928208333331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45949.928208333331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45949.928208333331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45949.928208333331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45949.928208333331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45949.928208333331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45949.928208333331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45949.928208333331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45949.928208333331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45949.928208333331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45949.928208333331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45949.928208333331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45949.928208333331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45949.928208333331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45949.928208333331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45949.928208333331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45949.928208333331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45949.928208333331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45949.928208333331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45949.928208333331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45949.928208333331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45949.928208333331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45949.928208333331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45949.928208333331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45949.928208333331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45949.928208333331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45949.928208333331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45949.928208333331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45949.928208333331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45949.928208333331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45949.928208333331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45949.928208333331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45949.928208333331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45949.928208333331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45949.928208333331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45949.928208333331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45949.928208333331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45949.928208333331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45949.928208333331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45949.928208333331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45949.928208333331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45949.928208333331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45949.928208333331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45949.928208333331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45949.928208333331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45949.928208333331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45949.928208333331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45949.928208333331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45949.928208333331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45949.928208333331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45949.928208333331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45949.928208333331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45949.928208333331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45949.928208333331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45949.928208333331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45949.928208333331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45949.928208333331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45949.928208333331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45949.928208333331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45949.928208333331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45949.928208333331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45949.928208333331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45949.928208333331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45949.928208333331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45949.928208333331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45949.928208333331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45949.928208333331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45949.928208333331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45949.928208333331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45949.928208333331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45949.928208333331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45949.928208333331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45949.928208333331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45949.928208333331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45949.928208333331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45949.928208333331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45949.928208333331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45949.928208333331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45949.928208333331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45949.928208333331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45949.928208333331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45949.928208333331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45949.928208333331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45949.928208333331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45949.928208333331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45949.928208333331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45949.928208333331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45949.928208333331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45949.928208333331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45949.928208333331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45949.928208333331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45949.928208333331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45949.928208333331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45949.928208333331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45949.928208333331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45949.928208333331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45949.928208333331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45949.928208333331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45949.928208333331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45949.928208333331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45949.928208333331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45949.928208333331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45949.928208333331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45949.928208333331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45949.928208333331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45949.928208333331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45949.928208333331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45949.928208333331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45949.928208333331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45949.928208333331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45949.928208333331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45949.928208333331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45949.928208333331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45949.928208333331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45949.928208333331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45949.928208333331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45949.928208333331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45949.928208333331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45949.928208333331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45949.928208333331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45949.928208333331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45949.928208333331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45949.928208333331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45949.928208333331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45949.928208333331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45949.928208333331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45949.928208333331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45949.928208333331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45949.928208333331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45949.928208333331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45949.928208333331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45949.928208333331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45949.928208333331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45949.928208333331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45949.928208333331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45949.928208333331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45949.928208333331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45949.928208333331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45949.928208333331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45949.928208333331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45949.928208333331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45949.928208333331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45949.928208333331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45949.928208333331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45949.928208333331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45949.928208333331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45949.928208333331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45949.928208333331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45949.928208333331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45949.928208333331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45949.928208333331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45949.928208333331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45949.928208333331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45949.928208333331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45949.928208333331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45949.928208333331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45949.928208333331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45949.928208333331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45949.928208333331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45949.928208333331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45949.928208333331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45949.928208333331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45949.928208333331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45949.928208333331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45949.928208333331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45949.928208333331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45949.928208333331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45949.928208333331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45949.928208333331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45949.928208333331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45949.928208333331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45949.928208333331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45949.928208333331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45949.928208333331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45949.928208333331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45949.928208333331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45949.928208333331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45949.928208333331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45949.928208333331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45949.928208333331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45949.928208333331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45949.928208333331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45949.928208333331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45949.928208333331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45949.928208333331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45949.928208333331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45949.928208333331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45949.928208333331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45949.928208333331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45949.928208333331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45949.928208333331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45949.928208333331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45949.928208333331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45949.928208333331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45949.928208333331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45949.928208333331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45949.928208333331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45949.928208333331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45949.928208333331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45949.928208333331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45949.928208333331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45949.928208333331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45949.928208333331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45949.928208333331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45949.928208333331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45949.928208333331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45949.928208333331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45949.928208333331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45949.928208333331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45949.928208333331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45949.928208333331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45949.928208333331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45949.928208333331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45949.928208333331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45949.928208333331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45949.928208333331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45949.928208333331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45949.928208333331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45949.928208333331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45949.928208333331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45949.928208333331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45949.928208333331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45949.928208333331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45949.928208333331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45949.928208333331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45949.928208333331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45949.928208333331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45949.928208333331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45949.928208333331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45949.928208333331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45949.928208333331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45949.928208333331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45949.928208333331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45949.928208333331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45949.928208333331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45949.928208333331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45949.928208333331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45949.928208333331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45949.928208333331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45949.928208333331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45949.928208333331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45949.928208333331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45949.928208333331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45949.928208333331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45949.928208333331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45949.928208333331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45949.928208333331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45949.928208333331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45949.928208333331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45949.928208333331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45949.928208333331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45949.928208333331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45949.928208333331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45949.928208333331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45949.928208333331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45949.928208333331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45949.928208333331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45949.928208333331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45949.928208333331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45949.928208333331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45949.928208333331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45949.928208333331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45949.928208333331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45949.928208333331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45949.928208333331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45949.928208333331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45949.928208333331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45949.928208333331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45949.928208333331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45949.928208333331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45949.928208333331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45949.928208333331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45949.928208333331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45949.928208333331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45949.928208333331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45949.928208333331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45949.928208333331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45949.928208333331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45949.928208333331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45949.928208333331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45949.928208333331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45949.928208333331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45949.928208333331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45949.928208333331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45949.928208333331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45949.928208333331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45949.928208333331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45949.928208333331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45949.928208333331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45949.928208333331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45949.928208333331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45949.928208333331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45949.928208333331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45949.928208333331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45949.928208333331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45949.928208333331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45949.928208333331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45949.928208333331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45949.928208333331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45949.928208333331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45949.928208333331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45949.928208333331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45949.928208333331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45949.928208333331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45949.928208333331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45949.928208333331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45949.928208333331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45949.928208333331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45949.928208333331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45949.928208333331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45949.928208333331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45949.928208333331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45949.928208333331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45949.928208333331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45949.928208333331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45949.928208333331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45949.928208333331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45949.928208333331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45949.928208333331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45949.928208333331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45949.928208333331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45949.928208333331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45949.928208333331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45949.928208333331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45949.928208333331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45949.928208333331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45949.928208333331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45949.928208333331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45949.928208333331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45949.928208333331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45949.928208333331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45949.928208333331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45949.928208333331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45949.928208333331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45949.928208333331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45949.928208333331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45949.928208333331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45949.928208333331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45949.928208333331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45949.928208333331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45949.928208333331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45949.928208333331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45949.928208333331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45949.928208333331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45949.928208333331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45949.928208333331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45949.928208333331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45949.928208333331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45949.928208333331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45949.928208333331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45949.928208333331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45949.928208333331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45949.928208333331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45949.928208333331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45949.928208333331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45949.928208333331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45949.928208333331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45949.928208333331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45949.928208333331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45949.928208333331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45949.928208333331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45949.928208333331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45949.928208333331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45949.928208333331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45949.928208333331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45949.928208333331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45949.928208333331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45949.928208333331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45949.928208333331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45949.928208333331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45949.928208333331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45949.928208333331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45949.928208333331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45949.928208333331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45949.928208333331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45949.928208333331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45949.928208333331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45949.928208333331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45949.928208333331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45949.928208333331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45949.928208333331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45949.928208333331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45949.928208333331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45949.928208333331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45949.928208333331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45949.928208333331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45949.928208333331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45949.928208333331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45949.928208333331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45949.928208333331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45949.928208333331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45949.928208333331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45949.928208333331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45949.928208333331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45949.928208333331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45949.928208333331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45949.928208333331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45949.928208333331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45949.928208333331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45949.928208333331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45949.928208333331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45949.928208333331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45949.928208333331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45949.928208333331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45949.928208333331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45949.928208333331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45949.928208333331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45949.928208333331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45949.928208333331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45949.928208333331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45949.928208333331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45949.928208333331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45949.928208333331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45949.928208333331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45949.928208333331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45949.928208333331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45949.928208333331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45949.928208333331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45949.928208333331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45949.928208333331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45949.928208333331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45949.928208333331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45949.928208333331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45949.928208333331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45949.928208333331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45949.928208333331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45949.928208333331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45949.928208333331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45949.928208333331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45949.928208333331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45949.928208333331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45949.928208333331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45949.928208333331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45949.928208333331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45949.928208333331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45949.928208333331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45949.928208333331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45949.928208333331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45949.928208333331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45949.928208333331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45949.928208333331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45949.928208333331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45949.928208333331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45949.928208333331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45949.928208333331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45949.928208333331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45949.928208333331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45949.928208333331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45949.928208333331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45949.928208333331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45949.928208333331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45949.928208333331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45949.928208333331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45949.928208333331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45949.928208333331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45949.928208333331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45949.928208333331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45949.928208333331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45949.928208333331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45949.928208333331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45949.928208333331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45949.928208333331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45949.928208333331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45949.928208333331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45949.928208333331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45949.928208333331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45949.928208333331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45949.928208333331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45949.928208333331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45949.928208333331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45949.928208333331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45949.928208333331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45949.928208333331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45949.928208333331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45949.928208333331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45949.928208333331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45949.928208333331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45949.928208333331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45949.928208333331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45949.928208333331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45949.928208333331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45949.928208333331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45949.928208333331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45949.928208333331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45949.928208333331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45949.928208333331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45949.928208333331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45949.928208333331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45949.928208333331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45949.928208333331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45949.928208333331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45949.928208333331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45949.928208333331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45949.928208333331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45949.928208333331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45949.928208333331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45949.928208333331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45949.928208333331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45949.928208333331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45949.928208333331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45949.928208333331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45949.928208333331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45949.928208333331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45949.928208333331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45949.928208333331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45949.928208333331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45949.928208333331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45949.928208333331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45949.928208333331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45949.928208333331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45949.928208333331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45949.928208333331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45949.928208333331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45949.928208333331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45949.928208333331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45949.928208333331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45949.928208333331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45949.928208333331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45949.928208333331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45949.928208333331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45949.928208333331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45949.928208333331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45949.928208333331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45949.928208333331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45949.928208333331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45949.928208333331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45949.928208333331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45949.928208333331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45949.928208333331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45949.928208333331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45949.928208333331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45949.928208333331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45949.928208333331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45949.928208333331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45949.928208333331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45949.928208333331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45949.928208333331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45949.928208333331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45949.928208333331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45949.928208333331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45949.928208333331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45949.928208333331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45949.928208333331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45949.928208333331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45949.928208333331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45949.928208333331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45949.928208333331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45949.928208333331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45949.928208333331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45949.928208333331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45949.928208333331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45949.928208333331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45949.928208333331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45949.928208333331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45949.928208333331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45949.928208333331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45949.928208333331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45949.928208333331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45949.928208333331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45949.928208333331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45949.928208333331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45949.928208333331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45949.928208333331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45949.928208333331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45949.928208333331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45949.928208333331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45949.928208333331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45949.928208333331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45949.928208333331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45949.928208333331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45949.928208333331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45949.928208333331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45949.928208333331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45949.928208333331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45949.928208333331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45949.928208333331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45949.928208333331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45949.928208333331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45949.928208333331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45949.928208333331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45949.928208333331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45949.928208333331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45949.928208333331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45949.928208333331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45949.928208333331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45949.928208333331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45949.928208333331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45949.928208333331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45949.928208333331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45949.928208333331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45949.928208333331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45949.928208333331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45949.928208333331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45949.928208333331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45949.928208333331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45949.928208333331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45949.928208333331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45949.928208333331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45949.928208333331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45949.928208333331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45949.928208333331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45949.928208333331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45949.928208333331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45949.928208333331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45949.928208333331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45949.928208333331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45949.928208333331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45949.928208333331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45949.928208333331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45949.928208333331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45949.928208333331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45949.928208333331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45949.928208333331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45949.928208333331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45949.928208333331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45949.928208333331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45949.928208333331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45949.928208333331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45949.928208333331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45949.928208333331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45949.928208333331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45949.928208333331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45949.928208333331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45949.928208333331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45949.928208333331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45949.928208333331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45949.928208333331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45949.928208333331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45949.928208333331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45949.928208333331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45949.928208333331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45949.928208333331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45949.928208333331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45949.928208333331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45949.928208333331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45949.928208333331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45949.928208333331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45949.928208333331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45949.928208333331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45949.928208333331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45949.928208333331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45949.928208333331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45949.928208333331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45949.928208333331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45949.928208333331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45949.928208333331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45949.928208333331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45949.928208333331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45949.928208333331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45949.928208333331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45949.928208333331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45949.928208333331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45949.928208333331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45949.928208333331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45949.928208333331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45949.928208333331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45949.928208333331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45949.928208333331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45949.928208333331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45949.928208333331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45949.928208333331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45949.928208333331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45949.928208333331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45949.928208333331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45949.928208333331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45949.928208333331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45949.928208333331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45949.928208333331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45949.928208333331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45949.928208333331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45949.928208333331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45949.928208333331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45949.928208333331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45949.928208333331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45949.928208333331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45949.928208333331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45949.928208333331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45949.928208333331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45949.928208333331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45949.928208333331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45949.928208333331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45949.928208333331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45949.928208333331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45949.928208333331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45949.928208333331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45949.928208333331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45949.928208333331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45949.928208333331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45949.928208333331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45949.928208333331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45949.928208333331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45949.928208333331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45949.928208333331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45949.928208333331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45949.928208333331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45949.928208333331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45949.928208333331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45949.928208333331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45949.928208333331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45949.928208333331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45949.928208333331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45949.928208333331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45949.928208333331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45949.928208333331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45949.928208333331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45949.928208333331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45949.928208333331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45949.928208333331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45949.928208333331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45949.928208333331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45949.928208333331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45949.928208333331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45949.928208333331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45949.928208333331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45949.928208333331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45949.928208333331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45949.928208333331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45949.928208333331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45949.928208333331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45949.928208333331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45949.928208333331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45949.928208333331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45949.928208333331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45949.928208333331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45949.928208333331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45949.928208333331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45949.928208333331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45949.928208333331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45949.928208333331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45949.928208333331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45949.928208333331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45949.928208333331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45949.928208333331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45949.928208333331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45949.928208333331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45949.928208333331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45949.928208333331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45949.928208333331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45949.928208333331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45949.928208333331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45949.928208333331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45949.928208333331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45949.928208333331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45949.928208333331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45949.928208333331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45949.928208333331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45949.928208333331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45949.928208333331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45949.928208333331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45949.928208333331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45949.928208333331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45949.928208333331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45949.928208333331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45949.928208333331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45949.928208333331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45949.928208333331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45949.928208333331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45949.928208333331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45949.928208333331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45949.928208333331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45949.928208333331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45949.928208333331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45949.928208333331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45949.928208333331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45949.928208333331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45949.928208333331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45949.928208333331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45949.928208333331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45949.928208333331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45949.928208333331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45949.928208333331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45949.928208333331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45949.928208333331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45949.928208333331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45949.928208333331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45949.928208333331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45949.928208333331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45949.928208333331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45949.928208333331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45949.928208333331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45949.928208333331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45949.928208333331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45949.928208333331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45949.928208333331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45949.928208333331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45949.928208333331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45949.928208333331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45949.928208333331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45949.928208333331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45949.928208333331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45949.928208333331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45949.928208333331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45949.928208333331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45949.928208333331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45949.928208333331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45949.928208333331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45949.928208333331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45949.928208333331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45949.928208333331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45949.928208333331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45949.928208333331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45949.928208333331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45949.928208333331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45949.928208333331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45949.928208333331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45949.928208333331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45949.928208333331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45949.928208333331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45949.928208333331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45949.928208333331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45949.928208333331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45949.928208333331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45949.928208333331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45949.928208333331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45949.928208333331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45949.928208333331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45949.928208333331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45949.928208333331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45949.928208333331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45949.928208333331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45949.928208333331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45949.928208333331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45949.928208333331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45949.928208333331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45949.928208333331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45949.928208333331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45949.928208333331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45949.928208333331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45949.928208333331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45949.928208333331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45949.928208333331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45949.928208333331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45949.928208333331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45949.928208333331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45949.928208333331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45949.928208333331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45949.928208333331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45949.928208333331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45949.928208333331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45949.928208333331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45949.928208333331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45949.928208333331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45949.928208333331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45949.928208333331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45949.928208333331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45949.928208333331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45949.928208333331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45949.928208333331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45949.928208333331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45949.928208333331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45949.928208333331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45949.928208333331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45949.928208333331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45949.928208333331</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45949.928208333331</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45949.928208333331</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45949.928208333331</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45949.928208333331</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45949.928208333331</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45949.928208333331</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45949.928208333331</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5"/>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39060</v>
      </c>
      <c r="B2" s="98" t="str">
        <f>IFERROR(VLOOKUP(D2,DB!A:K,11,0),"")</f>
        <v>R4</v>
      </c>
      <c r="C2" s="99">
        <v>1</v>
      </c>
      <c r="D2" s="95" t="s">
        <v>35082</v>
      </c>
      <c r="E2" s="100" t="s">
        <v>38964</v>
      </c>
      <c r="F2" s="101">
        <v>45703.480717592596</v>
      </c>
      <c r="G2" s="102">
        <f ca="1">IFERROR(NOW()-F2,"")</f>
        <v>246.44749074073479</v>
      </c>
      <c r="H2" s="101">
        <v>45703.474768518521</v>
      </c>
      <c r="I2" s="98" t="str">
        <f>IFERROR(VLOOKUP(D2,DB!A:F,6,0),"")</f>
        <v>SCECO</v>
      </c>
      <c r="J2" s="98" t="str">
        <f>IFERROR(VLOOKUP(D2,DB!A:G,7,0),"")</f>
        <v>Dead</v>
      </c>
      <c r="K2" s="103" t="s">
        <v>39061</v>
      </c>
      <c r="L2" s="95" t="str">
        <f>IFERROR(VLOOKUP(D2,DB!A:I,9,0),"")</f>
        <v>Latis</v>
      </c>
    </row>
    <row r="3" spans="1:16" ht="15" customHeight="1">
      <c r="A3" s="121"/>
      <c r="B3" s="121" t="str">
        <f>IFERROR(VLOOKUP(D3,DB!A:K,11,0),"")</f>
        <v/>
      </c>
      <c r="C3" s="122"/>
      <c r="D3" s="95"/>
      <c r="E3" s="100"/>
      <c r="F3" s="125"/>
      <c r="G3" s="126">
        <f ca="1">IFERROR(NOW()-F3,"")</f>
        <v>45949.928208333331</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45949.928208333331</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45949.928208333331</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45949.928208333331</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45949.928208333331</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45949.928208333331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45949.928208333331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45949.928208333331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45949.928208333331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45949.928208333331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45949.928208333331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45949.928208333331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45949.928208333331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45949.928208333331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45949.928208333331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45949.928208333331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45949.928208333331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45949.928208333331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45949.928208333331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45949.928208333331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45949.928208333331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45949.928208333331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45949.928208333331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45949.928208333331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45949.928208333331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45949.928208333331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45949.928208333331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45949.928208333331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45949.928208333331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45949.928208333331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45949.928208333331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45949.928208333331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45949.928208333331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45949.928208333331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45949.928208333331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45949.928208333331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45949.928208333331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45949.928208333331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45949.928208333331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45949.928208333331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45949.928208333331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45949.928208333331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45949.928208333331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45949.928208333331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45949.928208333331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45949.928208333331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45949.928208333331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45949.928208333331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45949.928208333331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45949.928208333331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45949.928208333331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45949.928208333331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45949.928208333331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45949.928208333331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45949.928208333331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45949.928208333331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45949.928208333331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45949.928208333331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45949.928208333331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45949.928208333331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45949.928208333331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45949.928208333331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45949.928208333331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45949.928208333331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45949.928208333331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45949.928208333331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45949.928208333331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45949.928208333331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45949.928208333331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45949.928208333331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45949.928208333331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45949.928208333331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45949.928208333331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45949.928208333331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45949.928208333331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45949.928208333331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45949.928208333331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45949.928208333331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45949.928208333331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45949.928208333331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45949.928208333331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45949.928208333331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45949.928208333331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45949.928208333331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45949.928208333331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45949.928208333331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45949.928208333331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45949.928208333331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45949.928208333331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45949.928208333331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45949.928208333331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45949.928208333331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45949.928208333331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45949.928208333331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45949.928208333331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45949.928208333331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45949.928208333331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45949.928208333331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45949.928208333331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45949.928208333331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45949.928208333331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45949.928208333331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45949.928208333331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45949.928208333331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45949.928208333331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45949.928208333331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45949.928208333331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45949.928208333331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45949.928208333331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45949.928208333331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45949.928208333331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45949.928208333331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45949.928208333331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45949.928208333331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45949.928208333331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45949.928208333331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45949.928208333331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45949.928208333331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45949.928208333331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45949.928208333331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45949.928208333331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45949.928208333331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45949.928208333331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45949.928208333331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45949.928208333331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45949.928208333331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45949.928208333331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45949.928208333331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45949.928208333331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45949.928208333331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45949.928208333331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45949.928208333331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45949.928208333331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45949.928208333331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45949.928208333331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45949.928208333331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45949.928208333331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45949.928208333331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45949.928208333331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45949.928208333331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45949.928208333331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45949.928208333331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45949.928208333331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45949.928208333331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45949.928208333331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45949.928208333331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45949.928208333331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45949.928208333331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45949.928208333331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45949.928208333331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45949.928208333331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45949.928208333331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45949.928208333331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45949.928208333331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45949.928208333331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45949.928208333331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45949.928208333331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45949.928208333331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45949.928208333331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45949.928208333331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45949.928208333331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45949.928208333331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45949.928208333331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45949.928208333331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45949.928208333331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45949.928208333331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45949.928208333331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45949.928208333331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45949.928208333331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45949.928208333331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45949.928208333331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45949.928208333331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45949.928208333331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45949.928208333331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45949.928208333331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45949.928208333331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45949.928208333331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45949.928208333331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45949.928208333331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45949.928208333331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45949.928208333331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45949.928208333331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45949.928208333331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45949.928208333331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45949.928208333331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45949.928208333331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45949.928208333331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45949.928208333331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45949.928208333331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45949.928208333331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45949.928208333331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45949.928208333331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45949.928208333331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45949.928208333331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45949.928208333331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45949.928208333331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45949.928208333331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45949.928208333331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45949.928208333331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45949.928208333331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45949.928208333331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45949.928208333331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45949.928208333331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45949.928208333331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45949.928208333331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45949.928208333331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45949.928208333331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45949.928208333331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45949.928208333331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45949.928208333331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45949.928208333331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45949.928208333331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45949.928208333331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45949.928208333331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45949.928208333331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45949.928208333331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45949.928208333331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45949.928208333331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45949.928208333331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45949.928208333331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45949.928208333331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45949.928208333331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45949.928208333331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45949.928208333331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45949.928208333331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45949.928208333331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45949.928208333331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45949.928208333331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45949.928208333331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45949.928208333331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45949.928208333331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45949.928208333331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45949.928208333331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45949.928208333331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45949.928208333331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45949.928208333331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45949.928208333331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45949.928208333331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45949.928208333331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45949.928208333331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45949.928208333331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45949.928208333331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45949.928208333331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45949.928208333331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45949.928208333331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45949.928208333331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45949.928208333331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45949.928208333331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45949.928208333331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45949.928208333331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45949.928208333331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45949.928208333331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45949.928208333331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45949.928208333331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45949.928208333331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45949.928208333331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45949.928208333331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45949.928208333331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45949.928208333331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45949.928208333331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45949.928208333331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45949.928208333331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45949.928208333331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45949.928208333331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45949.928208333331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45949.928208333331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45949.928208333331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45949.928208333331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45949.928208333331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45949.928208333331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45949.928208333331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45949.928208333331</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45949.928208333331</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45949.928208333331</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45949.928208333331</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45949.928208333331</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45949.928208333331</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45949.928208333331</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45949.928208333331</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45949.928208333331</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45949.928208333331</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45949.928208333331</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45949.928208333331</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45949.928208333331</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45949.928208333331</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45949.928208333331</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45949.928208333331</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45949.928208333331</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45949.928208333331</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45949.928208333331</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45949.928208333331</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45949.928208333331</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45949.928208333331</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45949.928208333331</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45949.928208333331</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45949.928208333331</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45949.928208333331</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45949.928208333331</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45949.928208333331</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45949.928208333331</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45949.928208333331</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45949.928208333331</v>
      </c>
      <c r="H304" s="125"/>
      <c r="I304" s="121" t="str">
        <f>IFERROR(VLOOKUP(D304,DB!A:F,6,0),"")</f>
        <v/>
      </c>
      <c r="J304" s="121" t="str">
        <f>IFERROR(VLOOKUP(D304,DB!A:G,7,0),"")</f>
        <v/>
      </c>
      <c r="K304" s="127"/>
      <c r="L304" s="123" t="str">
        <f>IFERROR(VLOOKUP(D304,DB!A:I,9,0),"")</f>
        <v/>
      </c>
    </row>
    <row r="305" spans="1:12" ht="15" customHeight="1">
      <c r="A305" s="128"/>
      <c r="B305" s="128" t="str">
        <f>IFERROR(VLOOKUP(D305,DB!A:K,11,0),"")</f>
        <v/>
      </c>
      <c r="C305" s="129"/>
      <c r="D305" s="130"/>
      <c r="E305" s="131"/>
      <c r="F305" s="132"/>
      <c r="G305" s="133">
        <f ca="1">IFERROR(NOW()-F305,"")</f>
        <v>45949.928208333331</v>
      </c>
      <c r="H305" s="132"/>
      <c r="I305" s="128" t="str">
        <f>IFERROR(VLOOKUP(D305,DB!A:F,6,0),"")</f>
        <v/>
      </c>
      <c r="J305" s="128" t="str">
        <f>IFERROR(VLOOKUP(D305,DB!A:G,7,0),"")</f>
        <v/>
      </c>
      <c r="K305" s="134"/>
      <c r="L305" s="130" t="str">
        <f>IFERROR(VLOOKUP(D305,DB!A:I,9,0),"")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7" sqref="D7"/>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39062</v>
      </c>
      <c r="B2" s="37" t="str">
        <f>IFERROR(VLOOKUP(D2,DB!A:K,11,0),"")</f>
        <v>R5</v>
      </c>
      <c r="C2" s="37">
        <v>3</v>
      </c>
      <c r="D2" s="120" t="s">
        <v>36000</v>
      </c>
      <c r="E2" s="37" t="s">
        <v>38964</v>
      </c>
      <c r="F2" s="38">
        <v>45891.832060185188</v>
      </c>
      <c r="G2" s="150">
        <f ca="1">IFERROR(NOW()-F2,"")</f>
        <v>58.096148148142674</v>
      </c>
      <c r="H2" s="38">
        <v>45891.790393518517</v>
      </c>
      <c r="I2" s="37" t="str">
        <f>IFERROR(VLOOKUP(D2,DB!A:F,6,0),"")</f>
        <v>Generator-SG</v>
      </c>
      <c r="J2" s="37" t="str">
        <f>IFERROR(VLOOKUP(D2,DB!A:G,7,0),"")</f>
        <v>Vandalized</v>
      </c>
      <c r="K2" s="37" t="s">
        <v>39063</v>
      </c>
      <c r="L2" s="37" t="str">
        <f>IFERROR(VLOOKUP(D2,DB!A:I,9,0),"")</f>
        <v>Latis</v>
      </c>
      <c r="M2" s="119"/>
    </row>
    <row r="3" spans="1:13" ht="30.75">
      <c r="A3" s="37" t="s">
        <v>39064</v>
      </c>
      <c r="B3" s="37" t="str">
        <f>IFERROR(VLOOKUP(D3,DB!A:K,11,0),"")</f>
        <v>R5</v>
      </c>
      <c r="C3" s="37">
        <v>1</v>
      </c>
      <c r="D3" s="37" t="s">
        <v>31295</v>
      </c>
      <c r="E3" s="37" t="s">
        <v>39049</v>
      </c>
      <c r="F3" s="38">
        <v>45926.188877314817</v>
      </c>
      <c r="G3" s="150">
        <f t="shared" ref="G3" ca="1" si="0">IFERROR(NOW()-F3,"")</f>
        <v>23.739331018514349</v>
      </c>
      <c r="H3" s="38">
        <v>45926.158159722225</v>
      </c>
      <c r="I3" s="37" t="str">
        <f>IFERROR(VLOOKUP(D3,DB!A:F,6,0),"")</f>
        <v>SCECO</v>
      </c>
      <c r="J3" s="37" t="str">
        <f>IFERROR(VLOOKUP(D3,DB!A:G,7,0),"")</f>
        <v>Good</v>
      </c>
      <c r="K3" s="37" t="s">
        <v>39065</v>
      </c>
      <c r="L3" s="37" t="str">
        <f>IFERROR(VLOOKUP(D3,DB!A:I,9,0),"")</f>
        <v>Latis</v>
      </c>
      <c r="M3" s="119"/>
    </row>
    <row r="4" spans="1:13" ht="30.75">
      <c r="A4" s="37" t="s">
        <v>39066</v>
      </c>
      <c r="B4" s="37" t="str">
        <f>IFERROR(VLOOKUP(D4,DB!A:K,11,0),"")</f>
        <v>R5</v>
      </c>
      <c r="C4" s="37">
        <v>2</v>
      </c>
      <c r="D4" s="37" t="s">
        <v>31159</v>
      </c>
      <c r="E4" s="37" t="s">
        <v>38964</v>
      </c>
      <c r="F4" s="38">
        <v>45944.771574074075</v>
      </c>
      <c r="G4" s="39">
        <f t="shared" ref="G4" ca="1" si="1">IFERROR(NOW()-F4,"")</f>
        <v>5.1566342592559522</v>
      </c>
      <c r="H4" s="38">
        <v>45944.676192129627</v>
      </c>
      <c r="I4" s="37" t="str">
        <f>IFERROR(VLOOKUP(D4,DB!A:F,6,0),"")</f>
        <v>SCECO</v>
      </c>
      <c r="J4" s="37" t="str">
        <f>IFERROR(VLOOKUP(D4,DB!A:G,7,0),"")</f>
        <v>Dead</v>
      </c>
      <c r="K4" s="37" t="s">
        <v>39067</v>
      </c>
      <c r="L4" s="37" t="str">
        <f>IFERROR(VLOOKUP(D4,DB!A:I,9,0),"")</f>
        <v>Latis</v>
      </c>
    </row>
    <row r="5" spans="1:13" ht="45.75">
      <c r="A5" s="163" t="s">
        <v>39068</v>
      </c>
      <c r="B5" s="163" t="str">
        <f>IFERROR(VLOOKUP(D5,DB!A:K,11,0),"")</f>
        <v>R5</v>
      </c>
      <c r="C5" s="163">
        <v>1</v>
      </c>
      <c r="D5" s="163" t="s">
        <v>34747</v>
      </c>
      <c r="E5" s="163" t="s">
        <v>39049</v>
      </c>
      <c r="F5" s="164">
        <v>45948.661111111112</v>
      </c>
      <c r="G5" s="165">
        <f ca="1">IFERROR(NOW()-F5,"")</f>
        <v>1.267097222218581</v>
      </c>
      <c r="H5" s="164">
        <v>45948.661111111112</v>
      </c>
      <c r="I5" s="163" t="str">
        <f>IFERROR(VLOOKUP(D5,DB!A:F,6,0),"")</f>
        <v>SCECO</v>
      </c>
      <c r="J5" s="163" t="str">
        <f>IFERROR(VLOOKUP(D5,DB!A:G,7,0),"")</f>
        <v>Dead</v>
      </c>
      <c r="K5" s="163" t="s">
        <v>39069</v>
      </c>
      <c r="L5" s="163" t="str">
        <f>IFERROR(VLOOKUP(D5,DB!A:I,9,0),"")</f>
        <v>Latis</v>
      </c>
    </row>
    <row r="6" spans="1:13" ht="15">
      <c r="A6" s="163"/>
      <c r="B6" s="163" t="str">
        <f>IFERROR(VLOOKUP(D6,DB!A:K,11,0),"")</f>
        <v/>
      </c>
      <c r="C6" s="163"/>
      <c r="D6" s="163"/>
      <c r="E6" s="163"/>
      <c r="F6" s="164"/>
      <c r="G6" s="165">
        <f ca="1">IFERROR(NOW()-F6,"")</f>
        <v>45949.928208333331</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45949.928208333331</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45949.928208333331</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45949.928208333331</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45949.928208333331</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45949.928208333331</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45949.928208333331</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45949.928208333331</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45949.928208333331</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45949.928208333331</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45949.928208333331</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45949.928208333331</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45949.928208333331</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45949.928208333331</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45949.928208333331</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45949.928208333331</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45949.928208333331</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45949.928208333331</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45949.928208333331</v>
      </c>
      <c r="H24" s="164"/>
      <c r="I24" s="163" t="str">
        <f>IFERROR(VLOOKUP(D24,DB!A:F,6,0),"")</f>
        <v/>
      </c>
      <c r="J24" s="163" t="str">
        <f>IFERROR(VLOOKUP(D24,DB!A:G,7,0),"")</f>
        <v/>
      </c>
      <c r="K24" s="163"/>
      <c r="L24" s="163" t="str">
        <f>IFERROR(VLOOKUP(D24,DB!A:I,9,0),"")</f>
        <v/>
      </c>
    </row>
    <row r="25" spans="1:12" ht="15">
      <c r="A25" s="163"/>
      <c r="B25" s="163" t="str">
        <f>IFERROR(VLOOKUP(D25,DB!A:K,11,0),"")</f>
        <v/>
      </c>
      <c r="C25" s="163"/>
      <c r="D25"/>
      <c r="E25" s="163"/>
      <c r="F25" s="164"/>
      <c r="G25" s="165">
        <f ca="1">IFERROR(NOW()-F25,"")</f>
        <v>45949.928208333331</v>
      </c>
      <c r="H25" s="164"/>
      <c r="I25" s="163" t="str">
        <f>IFERROR(VLOOKUP(D25,DB!A:F,6,0),"")</f>
        <v/>
      </c>
      <c r="J25" s="163" t="str">
        <f>IFERROR(VLOOKUP(D25,DB!A:G,7,0),"")</f>
        <v/>
      </c>
      <c r="K25" s="163"/>
      <c r="L25" s="163" t="str">
        <f>IFERROR(VLOOKUP(D25,DB!A:I,9,0),"")</f>
        <v/>
      </c>
    </row>
    <row r="26" spans="1:12" ht="15">
      <c r="A26" s="163"/>
      <c r="B26" s="163" t="str">
        <f>IFERROR(VLOOKUP(D26,DB!A:K,11,0),"")</f>
        <v/>
      </c>
      <c r="C26" s="163"/>
      <c r="D26" s="167"/>
      <c r="E26" s="163"/>
      <c r="F26" s="164"/>
      <c r="G26" s="165">
        <f ca="1">IFERROR(NOW()-F26,"")</f>
        <v>45949.928208333331</v>
      </c>
      <c r="H26" s="164"/>
      <c r="I26" s="163" t="str">
        <f>IFERROR(VLOOKUP(D26,DB!A:F,6,0),"")</f>
        <v/>
      </c>
      <c r="J26" s="163" t="str">
        <f>IFERROR(VLOOKUP(D26,DB!A:G,7,0),"")</f>
        <v/>
      </c>
      <c r="K26" s="163"/>
      <c r="L26" s="163" t="str">
        <f>IFERROR(VLOOKUP(D26,DB!A:I,9,0),"")</f>
        <v/>
      </c>
    </row>
    <row r="27" spans="1:12" ht="15">
      <c r="A27" s="163"/>
      <c r="B27" s="163" t="str">
        <f>IFERROR(VLOOKUP(D27,DB!A:K,11,0),"")</f>
        <v/>
      </c>
      <c r="C27" s="163"/>
      <c r="D27"/>
      <c r="E27" s="163"/>
      <c r="F27" s="164"/>
      <c r="G27" s="165">
        <f ca="1">IFERROR(NOW()-F27,"")</f>
        <v>45949.928208333331</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45949.928208333331</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45949.928208333331</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45949.928208333331</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45949.928208333331</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45949.928208333331</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45949.928208333331</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45949.928208333331</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45949.928208333331</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45949.928208333331</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45949.928208333331</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45949.928208333331</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45949.928208333331</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45949.928208333331</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45949.928208333331</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45949.928208333331</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45949.928208333331</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45949.928208333331</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45949.928208333331</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45949.928208333331</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45949.928208333331</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45949.928208333331</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45949.928208333331</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45949.928208333331</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45949.928208333331</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45949.928208333331</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45949.928208333331</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45949.928208333331</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45949.928208333331</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45949.928208333331</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45949.928208333331</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45949.928208333331</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45949.928208333331</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45949.928208333331</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45949.928208333331</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45949.928208333331</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45949.928208333331</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45949.928208333331</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45949.928208333331</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45949.928208333331</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45949.928208333331</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45949.928208333331</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45949.928208333331</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45949.928208333331</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45949.928208333331</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45949.928208333331</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45949.928208333331</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45949.928208333331</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45949.928208333331</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45949.928208333331</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45949.928208333331</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45949.928208333331</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45949.928208333331</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45949.928208333331</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45949.928208333331</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45949.928208333331</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45949.928208333331</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45949.928208333331</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45949.928208333331</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45949.928208333331</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45949.928208333331</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45949.928208333331</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45949.928208333331</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45949.928208333331</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45949.928208333331</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45949.928208333331</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45949.928208333331</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45949.928208333331</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45949.928208333331</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45949.928208333331</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45949.928208333331</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45949.928208333331</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45949.928208333331</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45949.928208333331</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45949.928208333331</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45949.928208333331</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45949.928208333331</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45949.928208333331</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45949.928208333331</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45949.928208333331</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45949.928208333331</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45949.928208333331</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45949.928208333331</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45949.928208333331</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45949.928208333331</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45949.928208333331</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45949.928208333331</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45949.928208333331</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45949.928208333331</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45949.928208333331</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45949.928208333331</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45949.928208333331</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45949.928208333331</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45949.928208333331</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45949.928208333331</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45949.928208333331</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45949.928208333331</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45949.928208333331</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45949.928208333331</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45949.928208333331</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45949.928208333331</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45949.928208333331</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45949.928208333331</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45949.928208333331</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45949.928208333331</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45949.928208333331</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45949.928208333331</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45949.928208333331</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45949.928208333331</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45949.928208333331</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45949.928208333331</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45949.928208333331</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45949.928208333331</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45949.928208333331</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45949.928208333331</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45949.928208333331</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45949.928208333331</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45949.928208333331</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45949.928208333331</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45949.928208333331</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45949.928208333331</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45949.928208333331</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45949.928208333331</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45949.928208333331</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45949.928208333331</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45949.928208333331</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45949.928208333331</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45949.928208333331</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45949.928208333331</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45949.928208333331</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45949.928208333331</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45949.928208333331</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45949.928208333331</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45949.928208333331</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45949.928208333331</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45949.928208333331</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45949.928208333331</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45949.928208333331</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45949.928208333331</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45949.928208333331</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45949.928208333331</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45949.928208333331</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45949.928208333331</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45949.928208333331</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45949.928208333331</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45949.928208333331</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45949.928208333331</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45949.928208333331</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45949.928208333331</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45949.928208333331</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45949.928208333331</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45949.928208333331</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45949.928208333331</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45949.928208333331</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45949.928208333331</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45949.928208333331</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45949.928208333331</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45949.928208333331</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45949.928208333331</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45949.928208333331</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45949.928208333331</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45949.928208333331</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45949.928208333331</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45949.928208333331</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45949.928208333331</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45949.928208333331</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45949.928208333331</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45949.928208333331</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45949.928208333331</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45949.928208333331</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45949.928208333331</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45949.928208333331</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45949.928208333331</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45949.928208333331</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45949.928208333331</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45949.928208333331</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45949.928208333331</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45949.928208333331</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45949.928208333331</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45949.928208333331</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45949.928208333331</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45949.928208333331</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45949.928208333331</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45949.928208333331</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45949.928208333331</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45949.928208333331</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45949.928208333331</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45949.928208333331</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45949.928208333331</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45949.928208333331</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45949.928208333331</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45949.928208333331</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45949.928208333331</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45949.928208333331</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45949.928208333331</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45949.928208333331</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45949.928208333331</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45949.928208333331</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45949.928208333331</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45949.928208333331</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45949.928208333331</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45949.928208333331</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45949.928208333331</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45949.928208333331</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45949.928208333331</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45949.928208333331</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45949.928208333331</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45949.928208333331</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45949.928208333331</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45949.928208333331</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45949.928208333331</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45949.928208333331</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45949.928208333331</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45949.928208333331</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45949.928208333331</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45949.928208333331</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45949.928208333331</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45949.928208333331</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45949.928208333331</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45949.928208333331</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45949.928208333331</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45949.928208333331</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45949.928208333331</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45949.928208333331</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45949.928208333331</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45949.928208333331</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45949.928208333331</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45949.928208333331</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45949.928208333331</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45949.928208333331</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45949.928208333331</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45949.928208333331</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45949.928208333331</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45949.928208333331</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45949.928208333331</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45949.928208333331</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45949.928208333331</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45949.928208333331</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45949.928208333331</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45949.928208333331</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45949.928208333331</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45949.928208333331</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45949.928208333331</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45949.928208333331</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45949.928208333331</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45949.928208333331</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45949.928208333331</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45949.928208333331</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45949.928208333331</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45949.928208333331</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45949.928208333331</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45949.928208333331</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45949.928208333331</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45949.928208333331</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45949.928208333331</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45949.928208333331</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45949.928208333331</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45949.928208333331</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45949.928208333331</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45949.928208333331</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45949.928208333331</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45949.928208333331</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45949.928208333331</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45949.928208333331</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45949.928208333331</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45949.928208333331</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45949.928208333331</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45949.928208333331</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45949.928208333331</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45949.928208333331</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45949.928208333331</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45949.928208333331</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45949.928208333331</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45949.928208333331</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45949.928208333331</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45949.928208333331</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45949.928208333331</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45949.928208333331</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45949.928208333331</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45949.928208333331</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45949.928208333331</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45949.928208333331</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45949.928208333331</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45949.928208333331</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45949.928208333331</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45949.928208333331</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45949.928208333331</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45949.928208333331</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45949.928208333331</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45949.928208333331</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45949.928208333331</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45949.928208333331</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45949.928208333331</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45949.928208333331</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45949.928208333331</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45949.928208333331</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45949.928208333331</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45949.928208333331</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45949.928208333331</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45949.928208333331</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45949.928208333331</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45949.928208333331</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45949.928208333331</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45949.928208333331</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45949.928208333331</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45949.928208333331</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45949.928208333331</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45949.928208333331</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45949.928208333331</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45949.928208333331</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45949.928208333331</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45949.928208333331</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45949.928208333331</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45949.928208333331</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45949.928208333331</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45949.928208333331</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45949.928208333331</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45949.928208333331</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45949.928208333331</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45949.928208333331</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45949.928208333331</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45949.928208333331</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45949.928208333331</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45949.928208333331</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45949.928208333331</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45949.928208333331</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45949.928208333331</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45949.928208333331</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45949.928208333331</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45949.928208333331</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45949.928208333331</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45949.928208333331</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45949.928208333331</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45949.928208333331</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45949.928208333331</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45949.928208333331</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45949.928208333331</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45949.928208333331</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45949.928208333331</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45949.928208333331</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45949.928208333331</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45949.928208333331</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45949.928208333331</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45949.928208333331</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45949.928208333331</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45949.928208333331</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45949.928208333331</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45949.928208333331</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45949.928208333331</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45949.928208333331</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45949.928208333331</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45949.928208333331</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45949.928208333331</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45949.928208333331</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45949.928208333331</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45949.928208333331</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45949.928208333331</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45949.928208333331</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45949.928208333331</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45949.928208333331</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45949.928208333331</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45949.928208333331</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45949.928208333331</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45949.928208333331</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45949.928208333331</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45949.928208333331</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45949.928208333331</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45949.928208333331</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45949.928208333331</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45949.928208333331</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45949.928208333331</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45949.928208333331</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45949.928208333331</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45949.928208333331</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45949.928208333331</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45949.928208333331</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45949.928208333331</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45949.928208333331</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45949.928208333331</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45949.928208333331</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45949.928208333331</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45949.928208333331</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45949.928208333331</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45949.928208333331</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45949.928208333331</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45949.928208333331</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45949.928208333331</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45949.928208333331</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45949.928208333331</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45949.928208333331</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45949.928208333331</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45949.928208333331</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45949.928208333331</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45949.928208333331</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45949.928208333331</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45949.928208333331</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45949.928208333331</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45949.928208333331</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45949.928208333331</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45949.928208333331</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45949.928208333331</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45949.928208333331</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45949.928208333331</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45949.928208333331</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45949.928208333331</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45949.928208333331</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45949.928208333331</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45949.928208333331</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45949.928208333331</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45949.928208333331</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45949.928208333331</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45949.928208333331</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45949.928208333331</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45949.928208333331</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45949.928208333331</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45949.928208333331</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45949.928208333331</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45949.928208333331</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45949.928208333331</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45949.928208333331</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45949.928208333331</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45949.928208333331</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45949.928208333331</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45949.928208333331</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45949.928208333331</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45949.928208333331</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45949.928208333331</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45949.928208333331</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45949.928208333331</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45949.928208333331</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45949.928208333331</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45949.928208333331</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45949.928208333331</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45949.928208333331</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45949.928208333331</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45949.928208333331</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45949.928208333331</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45949.928208333331</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45949.928208333331</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45949.928208333331</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45949.928208333331</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45949.928208333331</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45949.928208333331</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45949.928208333331</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45949.928208333331</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45949.928208333331</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45949.928208333331</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45949.928208333331</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45949.928208333331</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45949.928208333331</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45949.928208333331</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45949.928208333331</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45949.928208333331</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45949.928208333331</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45949.928208333331</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45949.928208333331</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45949.928208333331</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45949.928208333331</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45949.928208333331</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45949.928208333331</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45949.928208333331</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45949.928208333331</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45949.928208333331</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45949.928208333331</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45949.928208333331</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45949.928208333331</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45949.928208333331</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45949.928208333331</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45949.928208333331</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45949.928208333331</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45949.928208333331</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45949.928208333331</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45949.928208333331</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45949.928208333331</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45949.928208333331</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45949.928208333331</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45949.928208333331</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45949.928208333331</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45949.928208333331</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45949.928208333331</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45949.928208333331</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45949.928208333331</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45949.928208333331</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45949.928208333331</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45949.928208333331</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45949.928208333331</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45949.928208333331</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45949.928208333331</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45949.928208333331</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45949.928208333331</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45949.928208333331</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45949.928208333331</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45949.928208333331</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45949.928208333331</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45949.928208333331</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45949.928208333331</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45949.928208333331</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45949.928208333331</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45949.928208333331</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45949.928208333331</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45949.928208333331</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45949.928208333331</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45949.928208333331</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45949.928208333331</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45949.928208333331</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45949.928208333331</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45949.928208333331</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45949.928208333331</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45949.928208333331</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45949.928208333331</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45949.928208333331</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45949.928208333331</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45949.928208333331</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45949.928208333331</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45949.928208333331</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45949.928208333331</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45949.928208333331</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45949.928208333331</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45949.928208333331</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45949.928208333331</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45949.928208333331</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45949.928208333331</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45949.928208333331</v>
      </c>
      <c r="H549" s="164"/>
      <c r="I549" s="163" t="str">
        <f>IFERROR(VLOOKUP(D549,DB!A:F,6,0),"")</f>
        <v/>
      </c>
      <c r="J549" s="163" t="str">
        <f>IFERROR(VLOOKUP(D549,DB!A:G,7,0),"")</f>
        <v/>
      </c>
      <c r="K549" s="163"/>
      <c r="L549" s="163" t="str">
        <f>IFERROR(VLOOKUP(D549,DB!A:I,9,0),"")</f>
        <v/>
      </c>
    </row>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9" ht="15"/>
    <row r="660" ht="15"/>
    <row r="662" ht="15"/>
    <row r="663" ht="15"/>
    <row r="664" ht="15"/>
    <row r="665" ht="15"/>
    <row r="667" ht="15"/>
    <row r="668" ht="15"/>
    <row r="675" ht="15"/>
    <row r="676" ht="15"/>
    <row r="677" ht="15"/>
    <row r="678" ht="15"/>
    <row r="679" ht="15"/>
    <row r="680" ht="15"/>
    <row r="683" ht="15"/>
    <row r="684" ht="15"/>
    <row r="685" ht="15"/>
    <row r="686" ht="15"/>
    <row r="687" ht="15"/>
    <row r="688" ht="15"/>
    <row r="689" ht="15"/>
    <row r="690" ht="15"/>
    <row r="691" ht="15"/>
    <row r="692" ht="15"/>
    <row r="693" ht="15"/>
    <row r="694"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50" ht="15"/>
    <row r="751" ht="15"/>
    <row r="788" ht="15"/>
    <row r="789" ht="15"/>
    <row r="790" ht="15"/>
    <row r="791" ht="15"/>
    <row r="792" ht="15"/>
    <row r="793" ht="15"/>
    <row r="794" ht="15"/>
    <row r="795" ht="15"/>
    <row r="796" ht="15"/>
    <row r="797"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8" ht="15"/>
    <row r="879" ht="15"/>
    <row r="880" ht="15"/>
    <row r="882" ht="15"/>
    <row r="883"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6" ht="15"/>
    <row r="917" ht="15"/>
    <row r="1087" ht="15"/>
    <row r="1088" ht="15"/>
    <row r="1089" ht="15"/>
    <row r="1090" ht="15"/>
    <row r="1091" ht="15"/>
    <row r="1092"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5" ht="15"/>
    <row r="1156" ht="15"/>
    <row r="1162" ht="15"/>
    <row r="1163" ht="15"/>
    <row r="1165" ht="15"/>
    <row r="1166" ht="15"/>
    <row r="1167" ht="15"/>
    <row r="1168" ht="15"/>
    <row r="1169" ht="15"/>
    <row r="1170" ht="15"/>
    <row r="1171" ht="15"/>
    <row r="1173" ht="15"/>
    <row r="1174" ht="15"/>
    <row r="1175"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4" ht="15"/>
    <row r="1245" ht="15"/>
    <row r="1246" ht="15"/>
    <row r="1247" ht="15"/>
    <row r="1248" ht="15"/>
    <row r="1249" ht="15"/>
    <row r="1250" ht="15"/>
    <row r="1251" ht="15"/>
    <row r="1252" ht="15"/>
    <row r="1253" ht="15"/>
    <row r="1254" ht="15"/>
    <row r="1255" ht="15"/>
    <row r="1256" ht="15"/>
    <row r="1257" ht="15"/>
    <row r="1259" ht="15"/>
    <row r="1260" ht="15"/>
    <row r="1261" ht="15"/>
    <row r="1262" ht="15"/>
    <row r="1263" ht="15"/>
    <row r="1264" ht="15"/>
    <row r="1265" ht="15"/>
    <row r="1266" ht="15"/>
    <row r="1267" ht="15"/>
    <row r="1268" ht="15"/>
    <row r="1269" ht="15"/>
    <row r="1270" ht="15"/>
    <row r="1273" ht="15"/>
    <row r="1274" ht="15"/>
    <row r="1275" ht="15"/>
    <row r="1276" ht="15"/>
    <row r="1277" ht="15"/>
    <row r="1278" ht="15"/>
    <row r="1279" ht="15"/>
    <row r="1281" ht="15"/>
    <row r="1282" ht="15"/>
    <row r="1283" ht="15"/>
    <row r="1284" ht="15"/>
    <row r="1285" ht="15"/>
    <row r="1286" ht="15"/>
    <row r="1287" ht="15"/>
    <row r="1288" ht="15"/>
    <row r="1289" ht="15"/>
    <row r="1290" ht="15"/>
    <row r="1291" ht="15"/>
    <row r="1293" ht="15"/>
    <row r="1294" ht="15"/>
    <row r="1295" ht="15"/>
    <row r="1296" ht="15"/>
    <row r="1297" ht="15"/>
    <row r="1298" ht="15"/>
    <row r="1299" ht="15"/>
    <row r="1300" ht="15"/>
    <row r="1301" ht="15"/>
    <row r="1302" ht="15"/>
    <row r="1310" ht="15"/>
    <row r="1311" ht="15"/>
    <row r="1314" ht="15"/>
    <row r="1315" ht="15"/>
    <row r="1316" ht="15"/>
    <row r="1317" ht="15"/>
    <row r="1318" ht="15"/>
    <row r="1319" ht="15"/>
    <row r="1320" ht="15"/>
    <row r="1321" ht="15"/>
    <row r="1324" ht="15"/>
    <row r="1325" ht="15"/>
    <row r="1326" ht="15"/>
    <row r="1327" ht="15"/>
    <row r="1328" ht="15"/>
    <row r="1329" ht="15"/>
    <row r="1330" ht="15"/>
    <row r="1331" ht="15"/>
    <row r="1332" ht="15"/>
    <row r="1333" ht="15"/>
    <row r="1334" ht="15"/>
    <row r="1335" ht="15"/>
    <row r="1337" ht="15"/>
    <row r="1338" ht="15"/>
    <row r="1339" ht="15"/>
    <row r="1342" ht="15"/>
    <row r="1344" ht="15"/>
    <row r="1346" ht="15"/>
    <row r="1348" ht="15"/>
  </sheetData>
  <dataValidations count="2">
    <dataValidation allowBlank="1" showInputMessage="1" showErrorMessage="1" sqref="E1" xr:uid="{920C6338-E771-4DAE-8C89-92A9093EA4DE}"/>
    <dataValidation type="list" allowBlank="1" showInputMessage="1" showErrorMessage="1" sqref="E2:E5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7"/>
  <sheetViews>
    <sheetView workbookViewId="0">
      <selection activeCell="D3" sqref="D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39070</v>
      </c>
      <c r="B2" s="143" t="str">
        <f>IFERROR(VLOOKUP(D2,DB!A:K,11,0),"")</f>
        <v>R6</v>
      </c>
      <c r="C2" s="142">
        <v>1</v>
      </c>
      <c r="D2" s="143" t="s">
        <v>34282</v>
      </c>
      <c r="E2" s="142" t="s">
        <v>38964</v>
      </c>
      <c r="F2" s="145">
        <v>45939.529062499998</v>
      </c>
      <c r="G2" s="144">
        <f ca="1">IFERROR(NOW()-F2,"-")</f>
        <v>10.399145833333023</v>
      </c>
      <c r="H2" s="145">
        <v>45927.987534722219</v>
      </c>
      <c r="I2" s="143" t="str">
        <f>IFERROR(VLOOKUP(D2,DB!A:F,6,0),"")</f>
        <v>SCECO</v>
      </c>
      <c r="J2" s="143" t="str">
        <f>IFERROR(VLOOKUP(D2,DB!A:G,7,0),"")</f>
        <v>Vandalized</v>
      </c>
      <c r="K2" s="142" t="s">
        <v>39071</v>
      </c>
      <c r="L2" s="143" t="str">
        <f>IFERROR(VLOOKUP(D2,DB!A:I,9,0),"")</f>
        <v>Latis</v>
      </c>
    </row>
    <row r="3" spans="1:16383" ht="31.5" customHeight="1">
      <c r="A3" s="106"/>
      <c r="B3" s="105" t="str">
        <f>IFERROR(VLOOKUP(D3,DB!A:K,11,0),"")</f>
        <v/>
      </c>
      <c r="C3" s="107"/>
      <c r="D3" s="105"/>
      <c r="E3" s="108"/>
      <c r="F3" s="109"/>
      <c r="G3" s="78">
        <f ca="1">IFERROR(NOW()-F3,"-")</f>
        <v>45949.928208333331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45949.928208333331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45949.928208333331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45949.928208333331</v>
      </c>
      <c r="H6" s="109"/>
      <c r="I6" s="105" t="str">
        <f>IFERROR(VLOOKUP(D6,DB!A:F,6,0),"")</f>
        <v/>
      </c>
      <c r="J6" s="104" t="str">
        <f>IFERROR(VLOOKUP(D6,DB!A:G,7,0),"")</f>
        <v/>
      </c>
      <c r="K6" s="110"/>
      <c r="L6" s="111" t="str">
        <f>IFERROR(VLOOKUP(D6,DB!A:I,9,0),"")</f>
        <v/>
      </c>
    </row>
    <row r="7" spans="1:16383" ht="31.5" customHeight="1">
      <c r="A7" s="106"/>
      <c r="B7" s="105" t="str">
        <f>IFERROR(VLOOKUP(D7,DB!A:K,11,0),"")</f>
        <v/>
      </c>
      <c r="C7" s="107"/>
      <c r="D7"/>
      <c r="E7" s="108"/>
      <c r="F7" s="109"/>
      <c r="G7" s="78">
        <f ca="1">IFERROR(NOW()-F7,"-")</f>
        <v>45949.928208333331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45949.928208333331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45949.928208333331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45949.928208333331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45949.928208333331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45949.928208333331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45949.928208333331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45949.928208333331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45949.928208333331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45949.928208333331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45949.928208333331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45949.928208333331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45949.928208333331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45949.928208333331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45949.928208333331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45949.928208333331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45949.928208333331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45949.928208333331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45949.928208333331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45949.928208333331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45949.928208333331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45949.928208333331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45949.928208333331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45949.928208333331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45949.928208333331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45949.928208333331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45949.928208333331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45949.928208333331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45949.928208333331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45949.928208333331</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45949.928208333331</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45949.928208333331</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45949.928208333331</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45949.928208333331</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45949.928208333331</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45949.928208333331</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45949.928208333331</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45949.928208333331</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45949.928208333331</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45949.928208333331</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45949.928208333331</v>
      </c>
      <c r="H47" s="109"/>
      <c r="I47" s="105" t="str">
        <f>IFERROR(VLOOKUP(D47,DB!A:F,6,0),"")</f>
        <v/>
      </c>
      <c r="J47" s="104" t="str">
        <f>IFERROR(VLOOKUP(D47,DB!A:G,7,0),"")</f>
        <v/>
      </c>
      <c r="K47" s="110"/>
      <c r="L47" s="111" t="str">
        <f>IFERROR(VLOOKUP(D47,DB!A:I,9,0),"")</f>
        <v/>
      </c>
    </row>
  </sheetData>
  <dataValidations count="2">
    <dataValidation allowBlank="1" showInputMessage="1" showErrorMessage="1" sqref="E1" xr:uid="{380493DB-286A-4683-AF55-C78F04945A49}"/>
    <dataValidation type="list" allowBlank="1" showInputMessage="1" showErrorMessage="1" sqref="E2:E4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2025-10-19T19:16:45Z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